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ctapub\Desktop\AYUNTAMIENTO\2023\PRIMER TRIMESTRE 2023\IV. Informacion financviera Adicional (LDF)\"/>
    </mc:Choice>
  </mc:AlternateContent>
  <bookViews>
    <workbookView xWindow="0" yWindow="0" windowWidth="28800" windowHeight="120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 s="1"/>
  <c r="I68" i="1"/>
  <c r="H68" i="1"/>
  <c r="F68" i="1"/>
  <c r="E68" i="1"/>
  <c r="I64" i="1"/>
  <c r="H64" i="1"/>
  <c r="F64" i="1"/>
  <c r="E64" i="1"/>
  <c r="I60" i="1"/>
  <c r="H60" i="1"/>
  <c r="G60" i="1"/>
  <c r="F60" i="1"/>
  <c r="E60" i="1"/>
  <c r="I59" i="1"/>
  <c r="I55" i="1" s="1"/>
  <c r="H59" i="1"/>
  <c r="H55" i="1" s="1"/>
  <c r="F59" i="1"/>
  <c r="F55" i="1" s="1"/>
  <c r="E59" i="1"/>
  <c r="I50" i="1"/>
  <c r="H50" i="1"/>
  <c r="F50" i="1"/>
  <c r="E50" i="1"/>
  <c r="I49" i="1"/>
  <c r="I46" i="1" s="1"/>
  <c r="H49" i="1"/>
  <c r="H46" i="1" s="1"/>
  <c r="F49" i="1"/>
  <c r="F46" i="1" s="1"/>
  <c r="E49" i="1"/>
  <c r="J40" i="1"/>
  <c r="H39" i="1"/>
  <c r="I39" i="1" s="1"/>
  <c r="F39" i="1"/>
  <c r="F38" i="1" s="1"/>
  <c r="E39" i="1"/>
  <c r="H37" i="1"/>
  <c r="I37" i="1" s="1"/>
  <c r="F37" i="1"/>
  <c r="F36" i="1" s="1"/>
  <c r="E37" i="1"/>
  <c r="E36" i="1" s="1"/>
  <c r="J35" i="1"/>
  <c r="I34" i="1"/>
  <c r="H34" i="1"/>
  <c r="F34" i="1"/>
  <c r="E34" i="1"/>
  <c r="J33" i="1"/>
  <c r="G33" i="1"/>
  <c r="I32" i="1"/>
  <c r="H32" i="1"/>
  <c r="F32" i="1"/>
  <c r="E32" i="1"/>
  <c r="I31" i="1"/>
  <c r="H31" i="1"/>
  <c r="F31" i="1"/>
  <c r="E31" i="1"/>
  <c r="I30" i="1"/>
  <c r="H30" i="1"/>
  <c r="F30" i="1"/>
  <c r="E30" i="1"/>
  <c r="J28" i="1"/>
  <c r="G28" i="1"/>
  <c r="I27" i="1"/>
  <c r="H27" i="1"/>
  <c r="F27" i="1"/>
  <c r="E27" i="1"/>
  <c r="I26" i="1"/>
  <c r="H26" i="1"/>
  <c r="F26" i="1"/>
  <c r="E26" i="1"/>
  <c r="J25" i="1"/>
  <c r="G25" i="1"/>
  <c r="J24" i="1"/>
  <c r="G24" i="1"/>
  <c r="I23" i="1"/>
  <c r="H23" i="1"/>
  <c r="F23" i="1"/>
  <c r="E23" i="1"/>
  <c r="J22" i="1"/>
  <c r="G22" i="1"/>
  <c r="J21" i="1"/>
  <c r="G21" i="1"/>
  <c r="I20" i="1"/>
  <c r="H20" i="1"/>
  <c r="F20" i="1"/>
  <c r="E20" i="1"/>
  <c r="I19" i="1"/>
  <c r="H19" i="1"/>
  <c r="F19" i="1"/>
  <c r="E19" i="1"/>
  <c r="I18" i="1"/>
  <c r="H18" i="1"/>
  <c r="F18" i="1"/>
  <c r="E18" i="1"/>
  <c r="E17" i="1" s="1"/>
  <c r="J16" i="1"/>
  <c r="I15" i="1"/>
  <c r="H15" i="1"/>
  <c r="F15" i="1"/>
  <c r="E15" i="1"/>
  <c r="I14" i="1"/>
  <c r="H14" i="1"/>
  <c r="F14" i="1"/>
  <c r="E14" i="1"/>
  <c r="I13" i="1"/>
  <c r="H13" i="1"/>
  <c r="F13" i="1"/>
  <c r="E13" i="1"/>
  <c r="I12" i="1"/>
  <c r="H12" i="1"/>
  <c r="F12" i="1"/>
  <c r="E12" i="1"/>
  <c r="I11" i="1"/>
  <c r="H11" i="1"/>
  <c r="F11" i="1"/>
  <c r="E11" i="1"/>
  <c r="I10" i="1"/>
  <c r="J10" i="1" s="1"/>
  <c r="H10" i="1"/>
  <c r="F10" i="1"/>
  <c r="E10" i="1"/>
  <c r="G39" i="1" l="1"/>
  <c r="G38" i="1" s="1"/>
  <c r="G49" i="1"/>
  <c r="G50" i="1"/>
  <c r="E29" i="1"/>
  <c r="J60" i="1"/>
  <c r="J19" i="1"/>
  <c r="J23" i="1"/>
  <c r="J27" i="1"/>
  <c r="G64" i="1"/>
  <c r="J12" i="1"/>
  <c r="G32" i="1"/>
  <c r="G13" i="1"/>
  <c r="G14" i="1"/>
  <c r="G19" i="1"/>
  <c r="G20" i="1"/>
  <c r="G26" i="1"/>
  <c r="H36" i="1"/>
  <c r="H38" i="1"/>
  <c r="J68" i="1"/>
  <c r="E46" i="1"/>
  <c r="J46" i="1" s="1"/>
  <c r="H66" i="1"/>
  <c r="F29" i="1"/>
  <c r="G10" i="1"/>
  <c r="G12" i="1"/>
  <c r="J13" i="1"/>
  <c r="J14" i="1"/>
  <c r="H17" i="1"/>
  <c r="F17" i="1"/>
  <c r="F42" i="1" s="1"/>
  <c r="J31" i="1"/>
  <c r="G34" i="1"/>
  <c r="J50" i="1"/>
  <c r="I66" i="1"/>
  <c r="J18" i="1"/>
  <c r="G27" i="1"/>
  <c r="G31" i="1"/>
  <c r="J34" i="1"/>
  <c r="E38" i="1"/>
  <c r="J30" i="1"/>
  <c r="J15" i="1"/>
  <c r="I17" i="1"/>
  <c r="J17" i="1" s="1"/>
  <c r="G18" i="1"/>
  <c r="J20" i="1"/>
  <c r="I29" i="1"/>
  <c r="G30" i="1"/>
  <c r="J32" i="1"/>
  <c r="J26" i="1"/>
  <c r="J49" i="1"/>
  <c r="J64" i="1"/>
  <c r="G11" i="1"/>
  <c r="G15" i="1"/>
  <c r="G23" i="1"/>
  <c r="H29" i="1"/>
  <c r="G37" i="1"/>
  <c r="G36" i="1" s="1"/>
  <c r="G59" i="1"/>
  <c r="G55" i="1" s="1"/>
  <c r="J55" i="1" s="1"/>
  <c r="J37" i="1"/>
  <c r="I36" i="1"/>
  <c r="J36" i="1" s="1"/>
  <c r="F66" i="1"/>
  <c r="J39" i="1"/>
  <c r="I38" i="1"/>
  <c r="G46" i="1"/>
  <c r="J11" i="1"/>
  <c r="E55" i="1"/>
  <c r="J29" i="1" l="1"/>
  <c r="E42" i="1"/>
  <c r="J38" i="1"/>
  <c r="H42" i="1"/>
  <c r="H71" i="1" s="1"/>
  <c r="G17" i="1"/>
  <c r="E66" i="1"/>
  <c r="E71" i="1" s="1"/>
  <c r="G29" i="1"/>
  <c r="J42" i="1"/>
  <c r="J59" i="1"/>
  <c r="I42" i="1"/>
  <c r="I71" i="1" s="1"/>
  <c r="G66" i="1"/>
  <c r="F71" i="1"/>
  <c r="G42" i="1" l="1"/>
  <c r="G71" i="1" s="1"/>
  <c r="J66" i="1"/>
  <c r="J71" i="1"/>
</calcChain>
</file>

<file path=xl/sharedStrings.xml><?xml version="1.0" encoding="utf-8"?>
<sst xmlns="http://schemas.openxmlformats.org/spreadsheetml/2006/main" count="83" uniqueCount="83">
  <si>
    <t>AYUNTAMIENTO MUNICIPAL DE PLAYAS DE ROSARITO</t>
  </si>
  <si>
    <t>Estado Analítico de Ingresos Detallado - LDF</t>
  </si>
  <si>
    <t>Del 1 de enero al 31 de marzo de 2023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</si>
  <si>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</si>
  <si>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</si>
  <si>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</si>
  <si>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</si>
  <si>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</si>
  <si>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</si>
  <si>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</si>
  <si>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</si>
  <si>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</si>
  <si>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</si>
  <si>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</si>
  <si>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</si>
  <si>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</si>
  <si>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</si>
  <si>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</si>
  <si>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</si>
  <si>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</si>
  <si>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de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</si>
  <si>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</si>
  <si>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</si>
  <si>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</si>
  <si>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</si>
  <si>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</si>
  <si>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</si>
  <si>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</si>
  <si>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</si>
  <si>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</si>
  <si>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</si>
  <si>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</si>
  <si>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</si>
  <si>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</si>
  <si>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</si>
  <si>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</si>
  <si>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</si>
  <si>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</si>
  <si>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</si>
  <si>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</si>
  <si>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</si>
  <si>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</si>
  <si>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</si>
  <si>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</si>
  <si>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</si>
  <si>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</si>
  <si>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</si>
  <si>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</si>
  <si>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</si>
  <si>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</si>
  <si>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</si>
  <si>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</si>
  <si>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</si>
  <si>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</si>
  <si>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</si>
  <si>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</si>
  <si>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</si>
  <si>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</si>
  <si>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</si>
  <si>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</si>
  <si>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</si>
  <si>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</si>
  <si>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</si>
  <si>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</si>
  <si>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</si>
  <si>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</si>
  <si>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</si>
  <si>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</si>
  <si>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</si>
  <si>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</si>
  <si>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</si>
  <si>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</si>
  <si>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</si>
  <si>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</si>
  <si>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</si>
  <si>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C. HILDA ARACELI BROWN FIGUEREDO</t>
  </si>
  <si>
    <t>L.A.E. MANUEL ZERMEÑO CHAVEZ</t>
  </si>
  <si>
    <t>LIC. JUAN ANTONIO ALAMILLO CARDENAS</t>
  </si>
  <si>
    <t>PRESIDENTE MUNICIPAL</t>
  </si>
  <si>
    <t>TESORERO MUNICIPAL</t>
  </si>
  <si>
    <t xml:space="preserve">ENCARGADO DE DESPACHO DE </t>
  </si>
  <si>
    <t xml:space="preserve">     RECAUDACION DE RENTAS MUNICIPAL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</si>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</sst>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58">
    <xf numFmtId="0" fontId="0" fillId="0" borderId="0" xfId="0"/>
    <xf numFmtId="0" fontId="2" fillId="0" borderId="0" xfId="2"/>
    <xf numFmtId="44" fontId="4" fillId="0" borderId="5" xfId="1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44" fontId="5" fillId="0" borderId="5" xfId="1" applyFont="1" applyBorder="1" applyAlignment="1">
      <alignment horizontal="center" vertical="center"/>
    </xf>
    <xf numFmtId="44" fontId="5" fillId="0" borderId="16" xfId="1" applyFont="1" applyBorder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4" fillId="0" borderId="15" xfId="2" applyFont="1" applyBorder="1" applyAlignment="1">
      <alignment horizontal="left" vertical="center"/>
    </xf>
    <xf numFmtId="44" fontId="5" fillId="3" borderId="5" xfId="1" applyFont="1" applyFill="1" applyBorder="1" applyAlignment="1">
      <alignment horizontal="center" vertical="center"/>
    </xf>
    <xf numFmtId="44" fontId="6" fillId="0" borderId="5" xfId="1" applyFont="1" applyBorder="1" applyAlignment="1">
      <alignment horizontal="center" vertical="center"/>
    </xf>
    <xf numFmtId="44" fontId="5" fillId="0" borderId="5" xfId="1" applyFont="1" applyFill="1" applyBorder="1" applyAlignment="1">
      <alignment horizontal="center" vertical="center"/>
    </xf>
    <xf numFmtId="0" fontId="4" fillId="0" borderId="15" xfId="2" applyFont="1" applyBorder="1" applyAlignment="1">
      <alignment horizontal="left" vertical="center" wrapText="1"/>
    </xf>
    <xf numFmtId="0" fontId="4" fillId="0" borderId="4" xfId="2" applyFont="1" applyBorder="1" applyAlignment="1">
      <alignment horizontal="justify" vertical="center"/>
    </xf>
    <xf numFmtId="0" fontId="4" fillId="0" borderId="0" xfId="2" applyFont="1" applyAlignment="1">
      <alignment horizontal="justify" vertical="center"/>
    </xf>
    <xf numFmtId="0" fontId="4" fillId="0" borderId="15" xfId="2" applyFont="1" applyBorder="1" applyAlignment="1">
      <alignment horizontal="justify" vertical="center"/>
    </xf>
    <xf numFmtId="44" fontId="3" fillId="0" borderId="16" xfId="1" applyFont="1" applyBorder="1" applyAlignment="1">
      <alignment horizontal="center" vertical="center"/>
    </xf>
    <xf numFmtId="44" fontId="5" fillId="4" borderId="5" xfId="1" applyFont="1" applyFill="1" applyBorder="1" applyAlignment="1">
      <alignment horizontal="center" vertical="center"/>
    </xf>
    <xf numFmtId="0" fontId="4" fillId="0" borderId="5" xfId="2" applyFont="1" applyBorder="1" applyAlignment="1">
      <alignment horizontal="left" vertical="center" wrapText="1"/>
    </xf>
    <xf numFmtId="44" fontId="3" fillId="0" borderId="5" xfId="1" applyFont="1" applyBorder="1" applyAlignment="1">
      <alignment horizontal="center" vertical="center"/>
    </xf>
    <xf numFmtId="44" fontId="7" fillId="0" borderId="5" xfId="1" applyFont="1" applyBorder="1" applyAlignment="1">
      <alignment horizontal="center" vertical="center"/>
    </xf>
    <xf numFmtId="0" fontId="4" fillId="0" borderId="6" xfId="2" applyFont="1" applyBorder="1" applyAlignment="1">
      <alignment horizontal="justify" vertical="center"/>
    </xf>
    <xf numFmtId="44" fontId="5" fillId="0" borderId="8" xfId="1" applyFont="1" applyBorder="1" applyAlignment="1">
      <alignment horizontal="center" vertical="center"/>
    </xf>
    <xf numFmtId="0" fontId="4" fillId="0" borderId="0" xfId="3" applyFont="1"/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left" vertical="center"/>
    </xf>
    <xf numFmtId="0" fontId="4" fillId="0" borderId="15" xfId="2" applyFont="1" applyBorder="1" applyAlignment="1">
      <alignment horizontal="left" vertical="center"/>
    </xf>
    <xf numFmtId="0" fontId="4" fillId="0" borderId="1" xfId="2" applyFont="1" applyBorder="1" applyAlignment="1">
      <alignment horizontal="justify" vertical="center"/>
    </xf>
    <xf numFmtId="0" fontId="4" fillId="0" borderId="2" xfId="2" applyFont="1" applyBorder="1" applyAlignment="1">
      <alignment horizontal="justify" vertical="center"/>
    </xf>
    <xf numFmtId="0" fontId="4" fillId="0" borderId="3" xfId="2" applyFont="1" applyBorder="1" applyAlignment="1">
      <alignment horizontal="justify" vertical="center"/>
    </xf>
    <xf numFmtId="0" fontId="3" fillId="0" borderId="4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3" fillId="0" borderId="5" xfId="2" applyFont="1" applyBorder="1" applyAlignment="1">
      <alignment horizontal="left" vertical="center"/>
    </xf>
    <xf numFmtId="0" fontId="3" fillId="0" borderId="15" xfId="2" applyFont="1" applyBorder="1" applyAlignment="1">
      <alignment horizontal="left" vertical="center"/>
    </xf>
    <xf numFmtId="0" fontId="4" fillId="0" borderId="0" xfId="2" applyFont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0" xfId="2" applyFont="1" applyAlignment="1">
      <alignment horizontal="justify" vertical="center"/>
    </xf>
    <xf numFmtId="0" fontId="4" fillId="0" borderId="15" xfId="2" applyFont="1" applyBorder="1" applyAlignment="1">
      <alignment horizontal="justify" vertical="center"/>
    </xf>
    <xf numFmtId="0" fontId="3" fillId="0" borderId="0" xfId="2" applyFont="1" applyAlignment="1">
      <alignment horizontal="left" vertical="center"/>
    </xf>
    <xf numFmtId="0" fontId="4" fillId="0" borderId="0" xfId="3" applyFont="1" applyAlignment="1">
      <alignment horizontal="center"/>
    </xf>
    <xf numFmtId="0" fontId="8" fillId="0" borderId="0" xfId="2" applyFont="1" applyAlignment="1">
      <alignment horizontal="left" wrapText="1"/>
    </xf>
    <xf numFmtId="0" fontId="4" fillId="0" borderId="7" xfId="2" applyFont="1" applyBorder="1" applyAlignment="1">
      <alignment horizontal="justify" vertical="center"/>
    </xf>
    <xf numFmtId="0" fontId="4" fillId="0" borderId="17" xfId="2" applyFont="1" applyBorder="1" applyAlignment="1">
      <alignment horizontal="justify" vertical="center"/>
    </xf>
  </cellXfs>
  <cellStyles count="4">
    <cellStyle name="Moneda" xfId="1" builtinId="4"/>
    <cellStyle name="Normal" xfId="0" builtinId="0"/>
    <cellStyle name="Normal 3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81</xdr:row>
      <xdr:rowOff>111125</xdr:rowOff>
    </xdr:from>
    <xdr:to>
      <xdr:col>3</xdr:col>
      <xdr:colOff>2794000</xdr:colOff>
      <xdr:row>81</xdr:row>
      <xdr:rowOff>111125</xdr:rowOff>
    </xdr:to>
    <xdr:cxnSp macro="">
      <xdr:nvCxnSpPr>
        <xdr:cNvPr id="2" name="Conector recto 1"/>
        <xdr:cNvCxnSpPr/>
      </xdr:nvCxnSpPr>
      <xdr:spPr>
        <a:xfrm>
          <a:off x="847725" y="12922250"/>
          <a:ext cx="3022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3174999</xdr:colOff>
      <xdr:row>81</xdr:row>
      <xdr:rowOff>119062</xdr:rowOff>
    </xdr:from>
    <xdr:to>
      <xdr:col>7</xdr:col>
      <xdr:colOff>150811</xdr:colOff>
      <xdr:row>81</xdr:row>
      <xdr:rowOff>119062</xdr:rowOff>
    </xdr:to>
    <xdr:cxnSp macro="">
      <xdr:nvCxnSpPr>
        <xdr:cNvPr id="3" name="Conector recto 2"/>
        <xdr:cNvCxnSpPr/>
      </xdr:nvCxnSpPr>
      <xdr:spPr>
        <a:xfrm>
          <a:off x="4251324" y="12930187"/>
          <a:ext cx="363378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722313</xdr:colOff>
      <xdr:row>81</xdr:row>
      <xdr:rowOff>127000</xdr:rowOff>
    </xdr:from>
    <xdr:to>
      <xdr:col>10</xdr:col>
      <xdr:colOff>0</xdr:colOff>
      <xdr:row>81</xdr:row>
      <xdr:rowOff>128588</xdr:rowOff>
    </xdr:to>
    <xdr:cxnSp macro="">
      <xdr:nvCxnSpPr>
        <xdr:cNvPr id="4" name="Conector recto 3"/>
        <xdr:cNvCxnSpPr/>
      </xdr:nvCxnSpPr>
      <xdr:spPr>
        <a:xfrm>
          <a:off x="8456613" y="12938125"/>
          <a:ext cx="2635249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666750</xdr:colOff>
      <xdr:row>81</xdr:row>
      <xdr:rowOff>111125</xdr:rowOff>
    </xdr:from>
    <xdr:to>
      <xdr:col>3</xdr:col>
      <xdr:colOff>2794000</xdr:colOff>
      <xdr:row>81</xdr:row>
      <xdr:rowOff>111125</xdr:rowOff>
    </xdr:to>
    <xdr:cxnSp macro="">
      <xdr:nvCxnSpPr>
        <xdr:cNvPr id="5" name="Conector recto 4"/>
        <xdr:cNvCxnSpPr/>
      </xdr:nvCxnSpPr>
      <xdr:spPr>
        <a:xfrm>
          <a:off x="847725" y="12922250"/>
          <a:ext cx="3022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3174999</xdr:colOff>
      <xdr:row>81</xdr:row>
      <xdr:rowOff>119062</xdr:rowOff>
    </xdr:from>
    <xdr:to>
      <xdr:col>7</xdr:col>
      <xdr:colOff>150811</xdr:colOff>
      <xdr:row>81</xdr:row>
      <xdr:rowOff>119062</xdr:rowOff>
    </xdr:to>
    <xdr:cxnSp macro="">
      <xdr:nvCxnSpPr>
        <xdr:cNvPr id="6" name="Conector recto 5"/>
        <xdr:cNvCxnSpPr/>
      </xdr:nvCxnSpPr>
      <xdr:spPr>
        <a:xfrm>
          <a:off x="4251324" y="12930187"/>
          <a:ext cx="363378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722313</xdr:colOff>
      <xdr:row>81</xdr:row>
      <xdr:rowOff>127000</xdr:rowOff>
    </xdr:from>
    <xdr:to>
      <xdr:col>10</xdr:col>
      <xdr:colOff>0</xdr:colOff>
      <xdr:row>81</xdr:row>
      <xdr:rowOff>128588</xdr:rowOff>
    </xdr:to>
    <xdr:cxnSp macro="">
      <xdr:nvCxnSpPr>
        <xdr:cNvPr id="7" name="Conector recto 6"/>
        <xdr:cNvCxnSpPr/>
      </xdr:nvCxnSpPr>
      <xdr:spPr>
        <a:xfrm>
          <a:off x="8456613" y="12938125"/>
          <a:ext cx="2635249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ABY%20ROSALES\INGRESOS%202023\AVANCE%20DE%20INGRESOS%202023%20FINAL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2023 POR RUBRO"/>
      <sheetName val="INGRESOS 2023 RUBRO Y PARTIDA"/>
      <sheetName val="INGRESOS 2023 CALENDARIO MENSUA"/>
      <sheetName val="SABANA DE TRANSFERENCIAS"/>
      <sheetName val="TRANSF POR PARTIDA MENSUAL"/>
      <sheetName val="INGRESOS 2023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BP-LDF (2)"/>
      <sheetName val="EAI (3)"/>
      <sheetName val="EAI-LDF (3)"/>
      <sheetName val="BP-LDF (3)"/>
      <sheetName val="EAI (4)"/>
      <sheetName val="EAI-LDF (4)"/>
      <sheetName val="BP-LDF (4)"/>
    </sheetNames>
    <sheetDataSet>
      <sheetData sheetId="0"/>
      <sheetData sheetId="1"/>
      <sheetData sheetId="2"/>
      <sheetData sheetId="3">
        <row r="39">
          <cell r="J39">
            <v>982903.76</v>
          </cell>
        </row>
        <row r="43">
          <cell r="J43">
            <v>0</v>
          </cell>
        </row>
        <row r="51">
          <cell r="J51">
            <v>0</v>
          </cell>
        </row>
        <row r="198">
          <cell r="J198">
            <v>0</v>
          </cell>
        </row>
        <row r="213">
          <cell r="J213">
            <v>0</v>
          </cell>
        </row>
        <row r="263">
          <cell r="J263">
            <v>200000</v>
          </cell>
        </row>
        <row r="266">
          <cell r="J266">
            <v>-5202245</v>
          </cell>
        </row>
        <row r="267">
          <cell r="J267">
            <v>2363599</v>
          </cell>
        </row>
        <row r="268">
          <cell r="J268">
            <v>1269353</v>
          </cell>
        </row>
        <row r="269">
          <cell r="J269">
            <v>75405</v>
          </cell>
        </row>
        <row r="270">
          <cell r="J270">
            <v>277383</v>
          </cell>
        </row>
        <row r="274">
          <cell r="J274">
            <v>1123364</v>
          </cell>
        </row>
        <row r="275">
          <cell r="J275">
            <v>0</v>
          </cell>
        </row>
        <row r="276">
          <cell r="J276">
            <v>-3565071</v>
          </cell>
        </row>
        <row r="277">
          <cell r="J277">
            <v>4111483</v>
          </cell>
        </row>
        <row r="278">
          <cell r="J278">
            <v>514144</v>
          </cell>
        </row>
        <row r="279">
          <cell r="J279">
            <v>-219491</v>
          </cell>
        </row>
        <row r="280">
          <cell r="J280">
            <v>-3077</v>
          </cell>
        </row>
        <row r="281">
          <cell r="J281">
            <v>2231887</v>
          </cell>
        </row>
        <row r="282">
          <cell r="J282">
            <v>0</v>
          </cell>
        </row>
        <row r="283">
          <cell r="J283">
            <v>3565071</v>
          </cell>
        </row>
        <row r="285">
          <cell r="J285">
            <v>16317576</v>
          </cell>
        </row>
        <row r="286">
          <cell r="J286">
            <v>11495440</v>
          </cell>
        </row>
        <row r="289">
          <cell r="J289">
            <v>0</v>
          </cell>
        </row>
        <row r="290">
          <cell r="J290">
            <v>0</v>
          </cell>
        </row>
        <row r="291">
          <cell r="J291">
            <v>0</v>
          </cell>
        </row>
        <row r="292">
          <cell r="J292">
            <v>0</v>
          </cell>
        </row>
        <row r="293">
          <cell r="J293">
            <v>0</v>
          </cell>
        </row>
        <row r="294">
          <cell r="J294">
            <v>0</v>
          </cell>
        </row>
        <row r="295">
          <cell r="J295">
            <v>0</v>
          </cell>
        </row>
        <row r="300">
          <cell r="J300">
            <v>0</v>
          </cell>
        </row>
        <row r="301">
          <cell r="J301">
            <v>0</v>
          </cell>
        </row>
        <row r="302">
          <cell r="J302">
            <v>1800000</v>
          </cell>
        </row>
        <row r="304">
          <cell r="J304">
            <v>11448540</v>
          </cell>
        </row>
        <row r="306">
          <cell r="J306">
            <v>0</v>
          </cell>
        </row>
        <row r="307">
          <cell r="J307">
            <v>2214103</v>
          </cell>
        </row>
        <row r="308">
          <cell r="J308">
            <v>-303438</v>
          </cell>
        </row>
        <row r="309">
          <cell r="J309">
            <v>0</v>
          </cell>
        </row>
        <row r="310">
          <cell r="J310">
            <v>0</v>
          </cell>
        </row>
        <row r="312">
          <cell r="J312">
            <v>282378</v>
          </cell>
        </row>
      </sheetData>
      <sheetData sheetId="4"/>
      <sheetData sheetId="5"/>
      <sheetData sheetId="6"/>
      <sheetData sheetId="7"/>
      <sheetData sheetId="8"/>
      <sheetData sheetId="9">
        <row r="39">
          <cell r="E39">
            <v>225583000</v>
          </cell>
          <cell r="W39">
            <v>117116394.29000002</v>
          </cell>
        </row>
        <row r="43">
          <cell r="E43">
            <v>3300000</v>
          </cell>
          <cell r="W43">
            <v>995087.69000000006</v>
          </cell>
        </row>
        <row r="51">
          <cell r="E51">
            <v>1700000</v>
          </cell>
          <cell r="W51">
            <v>456002.64</v>
          </cell>
        </row>
        <row r="198">
          <cell r="E198">
            <v>130740000</v>
          </cell>
          <cell r="W198">
            <v>39960139.050000004</v>
          </cell>
        </row>
        <row r="215">
          <cell r="E215">
            <v>15230000</v>
          </cell>
          <cell r="W215">
            <v>6047907.3899999997</v>
          </cell>
        </row>
        <row r="266">
          <cell r="E266">
            <v>20445000</v>
          </cell>
          <cell r="W266">
            <v>3902218.5299999993</v>
          </cell>
        </row>
        <row r="269">
          <cell r="E269">
            <v>212000000</v>
          </cell>
          <cell r="W269">
            <v>48054917</v>
          </cell>
        </row>
        <row r="270">
          <cell r="E270">
            <v>30000000</v>
          </cell>
          <cell r="W270">
            <v>7506253</v>
          </cell>
        </row>
        <row r="271">
          <cell r="E271">
            <v>10200000</v>
          </cell>
          <cell r="W271">
            <v>2401472</v>
          </cell>
        </row>
        <row r="272">
          <cell r="E272">
            <v>7300000</v>
          </cell>
          <cell r="W272">
            <v>2147768</v>
          </cell>
        </row>
        <row r="273">
          <cell r="E273">
            <v>9600000</v>
          </cell>
          <cell r="W273">
            <v>2081324</v>
          </cell>
        </row>
        <row r="276">
          <cell r="E276">
            <v>0</v>
          </cell>
          <cell r="W276">
            <v>0</v>
          </cell>
        </row>
        <row r="277">
          <cell r="E277">
            <v>0</v>
          </cell>
          <cell r="W277">
            <v>1123364</v>
          </cell>
        </row>
        <row r="278">
          <cell r="E278">
            <v>0</v>
          </cell>
          <cell r="W278">
            <v>0</v>
          </cell>
        </row>
        <row r="279">
          <cell r="E279">
            <v>55000000</v>
          </cell>
          <cell r="W279">
            <v>3493838</v>
          </cell>
        </row>
        <row r="280">
          <cell r="E280">
            <v>22200000</v>
          </cell>
          <cell r="W280">
            <v>5056823</v>
          </cell>
        </row>
        <row r="281">
          <cell r="E281">
            <v>1700000</v>
          </cell>
          <cell r="W281">
            <v>260059</v>
          </cell>
        </row>
        <row r="282">
          <cell r="E282">
            <v>1600000</v>
          </cell>
          <cell r="W282">
            <v>487958</v>
          </cell>
        </row>
        <row r="283">
          <cell r="E283">
            <v>900000</v>
          </cell>
          <cell r="W283">
            <v>170885</v>
          </cell>
        </row>
        <row r="284">
          <cell r="E284">
            <v>0</v>
          </cell>
          <cell r="W284">
            <v>2231887</v>
          </cell>
        </row>
        <row r="285">
          <cell r="E285">
            <v>0</v>
          </cell>
          <cell r="W285">
            <v>0</v>
          </cell>
        </row>
        <row r="286">
          <cell r="E286">
            <v>0</v>
          </cell>
          <cell r="W286">
            <v>0</v>
          </cell>
        </row>
        <row r="288">
          <cell r="E288">
            <v>95500000</v>
          </cell>
          <cell r="W288">
            <v>27954396</v>
          </cell>
        </row>
        <row r="289">
          <cell r="E289">
            <v>33000000</v>
          </cell>
          <cell r="W289">
            <v>13348632</v>
          </cell>
        </row>
        <row r="292">
          <cell r="E292">
            <v>0</v>
          </cell>
          <cell r="W292">
            <v>0</v>
          </cell>
        </row>
        <row r="293">
          <cell r="E293">
            <v>0</v>
          </cell>
          <cell r="W293">
            <v>0</v>
          </cell>
        </row>
        <row r="294">
          <cell r="E294">
            <v>0</v>
          </cell>
          <cell r="W294">
            <v>0</v>
          </cell>
        </row>
        <row r="295">
          <cell r="E295">
            <v>0</v>
          </cell>
          <cell r="W295">
            <v>0</v>
          </cell>
        </row>
        <row r="296">
          <cell r="E296">
            <v>0</v>
          </cell>
          <cell r="W296">
            <v>0</v>
          </cell>
        </row>
        <row r="297">
          <cell r="E297">
            <v>0</v>
          </cell>
          <cell r="W297">
            <v>0</v>
          </cell>
        </row>
        <row r="298">
          <cell r="E298">
            <v>0</v>
          </cell>
          <cell r="W298">
            <v>0</v>
          </cell>
        </row>
        <row r="303">
          <cell r="E303">
            <v>0</v>
          </cell>
          <cell r="W303">
            <v>0</v>
          </cell>
        </row>
        <row r="304">
          <cell r="E304">
            <v>1700000</v>
          </cell>
          <cell r="W304">
            <v>400005.80999999994</v>
          </cell>
        </row>
        <row r="305">
          <cell r="E305">
            <v>0</v>
          </cell>
        </row>
        <row r="307">
          <cell r="W307">
            <v>11731058.93</v>
          </cell>
        </row>
        <row r="309">
          <cell r="E309">
            <v>2000</v>
          </cell>
          <cell r="W309">
            <v>0</v>
          </cell>
        </row>
        <row r="310">
          <cell r="E310">
            <v>6600000</v>
          </cell>
          <cell r="W310">
            <v>668624</v>
          </cell>
        </row>
        <row r="311">
          <cell r="E311">
            <v>3000000</v>
          </cell>
          <cell r="W311">
            <v>637827</v>
          </cell>
        </row>
        <row r="312">
          <cell r="E312">
            <v>0</v>
          </cell>
          <cell r="W312">
            <v>0</v>
          </cell>
        </row>
        <row r="313">
          <cell r="E313">
            <v>14700000</v>
          </cell>
          <cell r="W313">
            <v>5267828.42</v>
          </cell>
        </row>
        <row r="314">
          <cell r="E314">
            <v>3000000</v>
          </cell>
          <cell r="W314">
            <v>385560</v>
          </cell>
        </row>
        <row r="315">
          <cell r="E315"/>
          <cell r="W315">
            <v>282378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5"/>
  <sheetViews>
    <sheetView tabSelected="1" workbookViewId="0">
      <selection activeCell="D88" sqref="D88"/>
    </sheetView>
  </sheetViews>
  <sheetFormatPr baseColWidth="10" defaultRowHeight="12.75" x14ac:dyDescent="0.2"/>
  <cols>
    <col min="1" max="1" width="2.7109375" style="1" customWidth="1"/>
    <col min="2" max="2" width="11.42578125" style="1"/>
    <col min="3" max="3" width="2" style="1" customWidth="1"/>
    <col min="4" max="4" width="47.85546875" style="1" customWidth="1"/>
    <col min="5" max="5" width="16.28515625" style="1" customWidth="1"/>
    <col min="6" max="6" width="16.7109375" style="1" customWidth="1"/>
    <col min="7" max="7" width="19" style="1" customWidth="1"/>
    <col min="8" max="8" width="15.42578125" style="1" bestFit="1" customWidth="1"/>
    <col min="9" max="9" width="15.85546875" style="1" customWidth="1"/>
    <col min="10" max="10" width="17.140625" style="1" customWidth="1"/>
    <col min="11" max="16384" width="11.42578125" style="1"/>
  </cols>
  <sheetData>
    <row r="1" spans="2:10" x14ac:dyDescent="0.2">
      <c r="B1" s="23" t="s">
        <v>0</v>
      </c>
      <c r="C1" s="24"/>
      <c r="D1" s="24"/>
      <c r="E1" s="24"/>
      <c r="F1" s="24"/>
      <c r="G1" s="24"/>
      <c r="H1" s="24"/>
      <c r="I1" s="24"/>
      <c r="J1" s="25"/>
    </row>
    <row r="2" spans="2:10" x14ac:dyDescent="0.2">
      <c r="B2" s="26" t="s">
        <v>1</v>
      </c>
      <c r="C2" s="27"/>
      <c r="D2" s="27"/>
      <c r="E2" s="27"/>
      <c r="F2" s="27"/>
      <c r="G2" s="27"/>
      <c r="H2" s="27"/>
      <c r="I2" s="27"/>
      <c r="J2" s="28"/>
    </row>
    <row r="3" spans="2:10" x14ac:dyDescent="0.2">
      <c r="B3" s="26" t="s">
        <v>2</v>
      </c>
      <c r="C3" s="27"/>
      <c r="D3" s="27"/>
      <c r="E3" s="27"/>
      <c r="F3" s="27"/>
      <c r="G3" s="27"/>
      <c r="H3" s="27"/>
      <c r="I3" s="27"/>
      <c r="J3" s="28"/>
    </row>
    <row r="4" spans="2:10" ht="13.5" thickBot="1" x14ac:dyDescent="0.25">
      <c r="B4" s="29" t="s">
        <v>3</v>
      </c>
      <c r="C4" s="30"/>
      <c r="D4" s="30"/>
      <c r="E4" s="30"/>
      <c r="F4" s="30"/>
      <c r="G4" s="30"/>
      <c r="H4" s="30"/>
      <c r="I4" s="30"/>
      <c r="J4" s="31"/>
    </row>
    <row r="5" spans="2:10" ht="9" customHeight="1" thickBot="1" x14ac:dyDescent="0.25">
      <c r="B5" s="23"/>
      <c r="C5" s="24"/>
      <c r="D5" s="25"/>
      <c r="E5" s="32" t="s">
        <v>4</v>
      </c>
      <c r="F5" s="33"/>
      <c r="G5" s="33"/>
      <c r="H5" s="33"/>
      <c r="I5" s="34"/>
      <c r="J5" s="35" t="s">
        <v>5</v>
      </c>
    </row>
    <row r="6" spans="2:10" x14ac:dyDescent="0.2">
      <c r="B6" s="26" t="s">
        <v>6</v>
      </c>
      <c r="C6" s="27"/>
      <c r="D6" s="28"/>
      <c r="E6" s="35" t="s">
        <v>7</v>
      </c>
      <c r="F6" s="38" t="s">
        <v>8</v>
      </c>
      <c r="G6" s="35" t="s">
        <v>9</v>
      </c>
      <c r="H6" s="35" t="s">
        <v>10</v>
      </c>
      <c r="I6" s="35" t="s">
        <v>11</v>
      </c>
      <c r="J6" s="36"/>
    </row>
    <row r="7" spans="2:10" ht="13.5" thickBot="1" x14ac:dyDescent="0.25">
      <c r="B7" s="29" t="s">
        <v>12</v>
      </c>
      <c r="C7" s="30"/>
      <c r="D7" s="31"/>
      <c r="E7" s="37"/>
      <c r="F7" s="39"/>
      <c r="G7" s="37"/>
      <c r="H7" s="37"/>
      <c r="I7" s="37"/>
      <c r="J7" s="37"/>
    </row>
    <row r="8" spans="2:10" ht="6.75" customHeight="1" x14ac:dyDescent="0.2">
      <c r="B8" s="42"/>
      <c r="C8" s="43"/>
      <c r="D8" s="44"/>
      <c r="E8" s="2"/>
      <c r="F8" s="2"/>
      <c r="G8" s="2"/>
      <c r="H8" s="2"/>
      <c r="I8" s="2"/>
      <c r="J8" s="2"/>
    </row>
    <row r="9" spans="2:10" x14ac:dyDescent="0.2">
      <c r="B9" s="45" t="s">
        <v>13</v>
      </c>
      <c r="C9" s="46"/>
      <c r="D9" s="47"/>
      <c r="E9" s="2"/>
      <c r="F9" s="2"/>
      <c r="G9" s="2"/>
      <c r="H9" s="2"/>
      <c r="I9" s="2"/>
      <c r="J9" s="2"/>
    </row>
    <row r="10" spans="2:10" ht="10.5" customHeight="1" x14ac:dyDescent="0.2">
      <c r="B10" s="3"/>
      <c r="C10" s="40" t="s">
        <v>14</v>
      </c>
      <c r="D10" s="41"/>
      <c r="E10" s="4">
        <f>+'[1]INGRESOS DEVENGADOS MENSUAL '!E39</f>
        <v>225583000</v>
      </c>
      <c r="F10" s="4">
        <f>+'[1]SABANA DE TRANSFERENCIAS'!J39</f>
        <v>982903.76</v>
      </c>
      <c r="G10" s="4">
        <f t="shared" ref="G10:G15" si="0">+E10+F10</f>
        <v>226565903.75999999</v>
      </c>
      <c r="H10" s="4">
        <f>+'[1]INGRESOS DEVENGADOS MENSUAL '!W39</f>
        <v>117116394.29000002</v>
      </c>
      <c r="I10" s="4">
        <f>+'[1]INGRESOS DEVENGADOS MENSUAL '!W39</f>
        <v>117116394.29000002</v>
      </c>
      <c r="J10" s="4">
        <f t="shared" ref="J10:J40" si="1">+I10-E10</f>
        <v>-108466605.70999998</v>
      </c>
    </row>
    <row r="11" spans="2:10" ht="10.5" customHeight="1" x14ac:dyDescent="0.2">
      <c r="B11" s="3"/>
      <c r="C11" s="40" t="s">
        <v>15</v>
      </c>
      <c r="D11" s="41"/>
      <c r="E11" s="4">
        <f>+'[1]INGRESOS DEVENGADOS MENSUAL '!E43</f>
        <v>3300000</v>
      </c>
      <c r="F11" s="4">
        <f>+'[1]SABANA DE TRANSFERENCIAS'!J43</f>
        <v>0</v>
      </c>
      <c r="G11" s="4">
        <f t="shared" si="0"/>
        <v>3300000</v>
      </c>
      <c r="H11" s="4">
        <f>+'[1]INGRESOS DEVENGADOS MENSUAL '!W43</f>
        <v>995087.69000000006</v>
      </c>
      <c r="I11" s="4">
        <f>+'[1]INGRESOS DEVENGADOS MENSUAL '!W43</f>
        <v>995087.69000000006</v>
      </c>
      <c r="J11" s="4">
        <f t="shared" si="1"/>
        <v>-2304912.31</v>
      </c>
    </row>
    <row r="12" spans="2:10" ht="10.5" customHeight="1" x14ac:dyDescent="0.2">
      <c r="B12" s="3"/>
      <c r="C12" s="40" t="s">
        <v>16</v>
      </c>
      <c r="D12" s="41"/>
      <c r="E12" s="4">
        <f>+'[1]INGRESOS DEVENGADOS MENSUAL '!E51</f>
        <v>1700000</v>
      </c>
      <c r="F12" s="4">
        <f>+'[1]SABANA DE TRANSFERENCIAS'!J51</f>
        <v>0</v>
      </c>
      <c r="G12" s="4">
        <f t="shared" si="0"/>
        <v>1700000</v>
      </c>
      <c r="H12" s="4">
        <f>+'[1]INGRESOS DEVENGADOS MENSUAL '!W51</f>
        <v>456002.64</v>
      </c>
      <c r="I12" s="4">
        <f>+'[1]INGRESOS DEVENGADOS MENSUAL '!W51</f>
        <v>456002.64</v>
      </c>
      <c r="J12" s="4">
        <f t="shared" si="1"/>
        <v>-1243997.3599999999</v>
      </c>
    </row>
    <row r="13" spans="2:10" ht="10.5" customHeight="1" x14ac:dyDescent="0.2">
      <c r="B13" s="3"/>
      <c r="C13" s="40" t="s">
        <v>17</v>
      </c>
      <c r="D13" s="41"/>
      <c r="E13" s="4">
        <f>+'[1]INGRESOS DEVENGADOS MENSUAL '!E198</f>
        <v>130740000</v>
      </c>
      <c r="F13" s="4">
        <f>+'[1]SABANA DE TRANSFERENCIAS'!J198</f>
        <v>0</v>
      </c>
      <c r="G13" s="4">
        <f t="shared" si="0"/>
        <v>130740000</v>
      </c>
      <c r="H13" s="4">
        <f>+'[1]INGRESOS DEVENGADOS MENSUAL '!W198</f>
        <v>39960139.050000004</v>
      </c>
      <c r="I13" s="4">
        <f>+'[1]INGRESOS DEVENGADOS MENSUAL '!W198</f>
        <v>39960139.050000004</v>
      </c>
      <c r="J13" s="4">
        <f t="shared" si="1"/>
        <v>-90779860.949999988</v>
      </c>
    </row>
    <row r="14" spans="2:10" ht="10.5" customHeight="1" x14ac:dyDescent="0.2">
      <c r="B14" s="3"/>
      <c r="C14" s="40" t="s">
        <v>18</v>
      </c>
      <c r="D14" s="41"/>
      <c r="E14" s="4">
        <f>+'[1]INGRESOS DEVENGADOS MENSUAL '!E215</f>
        <v>15230000</v>
      </c>
      <c r="F14" s="4">
        <f>+'[1]SABANA DE TRANSFERENCIAS'!J213</f>
        <v>0</v>
      </c>
      <c r="G14" s="4">
        <f t="shared" si="0"/>
        <v>15230000</v>
      </c>
      <c r="H14" s="4">
        <f>+'[1]INGRESOS DEVENGADOS MENSUAL '!W215</f>
        <v>6047907.3899999997</v>
      </c>
      <c r="I14" s="4">
        <f>+'[1]INGRESOS DEVENGADOS MENSUAL '!W215</f>
        <v>6047907.3899999997</v>
      </c>
      <c r="J14" s="4">
        <f t="shared" si="1"/>
        <v>-9182092.6099999994</v>
      </c>
    </row>
    <row r="15" spans="2:10" ht="10.5" customHeight="1" x14ac:dyDescent="0.2">
      <c r="B15" s="3"/>
      <c r="C15" s="40" t="s">
        <v>19</v>
      </c>
      <c r="D15" s="41"/>
      <c r="E15" s="4">
        <f>+'[1]INGRESOS DEVENGADOS MENSUAL '!E266</f>
        <v>20445000</v>
      </c>
      <c r="F15" s="4">
        <f>+'[1]SABANA DE TRANSFERENCIAS'!J263</f>
        <v>200000</v>
      </c>
      <c r="G15" s="4">
        <f t="shared" si="0"/>
        <v>20645000</v>
      </c>
      <c r="H15" s="4">
        <f>+'[1]INGRESOS DEVENGADOS MENSUAL '!W266</f>
        <v>3902218.5299999993</v>
      </c>
      <c r="I15" s="4">
        <f>+'[1]INGRESOS DEVENGADOS MENSUAL '!W266</f>
        <v>3902218.5299999993</v>
      </c>
      <c r="J15" s="4">
        <f t="shared" si="1"/>
        <v>-16542781.470000001</v>
      </c>
    </row>
    <row r="16" spans="2:10" ht="10.5" customHeight="1" x14ac:dyDescent="0.2">
      <c r="B16" s="3"/>
      <c r="C16" s="40" t="s">
        <v>20</v>
      </c>
      <c r="D16" s="41"/>
      <c r="E16" s="4"/>
      <c r="F16" s="4"/>
      <c r="G16" s="4"/>
      <c r="H16" s="4"/>
      <c r="I16" s="4"/>
      <c r="J16" s="4">
        <f t="shared" si="1"/>
        <v>0</v>
      </c>
    </row>
    <row r="17" spans="2:10" ht="10.5" customHeight="1" x14ac:dyDescent="0.2">
      <c r="B17" s="3"/>
      <c r="C17" s="40" t="s">
        <v>21</v>
      </c>
      <c r="D17" s="41"/>
      <c r="E17" s="5">
        <f>SUM(E18:E28)</f>
        <v>324100000</v>
      </c>
      <c r="F17" s="5">
        <f>SUM(F18:F28)</f>
        <v>-93141</v>
      </c>
      <c r="G17" s="5">
        <f>SUM(G18:G28)</f>
        <v>324006859</v>
      </c>
      <c r="H17" s="5">
        <f>SUM(H18:H28)</f>
        <v>66808936</v>
      </c>
      <c r="I17" s="5">
        <f>SUM(I18:I28)</f>
        <v>66808936</v>
      </c>
      <c r="J17" s="4">
        <f>+I17-E17</f>
        <v>-257291064</v>
      </c>
    </row>
    <row r="18" spans="2:10" ht="10.5" customHeight="1" x14ac:dyDescent="0.2">
      <c r="B18" s="3"/>
      <c r="C18" s="6"/>
      <c r="D18" s="7" t="s">
        <v>22</v>
      </c>
      <c r="E18" s="4">
        <f>+'[1]INGRESOS DEVENGADOS MENSUAL '!E269+'[1]INGRESOS DEVENGADOS MENSUAL '!E276+'[1]INGRESOS DEVENGADOS MENSUAL '!E277+'[1]INGRESOS DEVENGADOS MENSUAL '!E278</f>
        <v>212000000</v>
      </c>
      <c r="F18" s="8">
        <f>+'[1]SABANA DE TRANSFERENCIAS'!J266+'[1]SABANA DE TRANSFERENCIAS'!J274+'[1]SABANA DE TRANSFERENCIAS'!J275</f>
        <v>-4078881</v>
      </c>
      <c r="G18" s="4">
        <f>+E18+F18</f>
        <v>207921119</v>
      </c>
      <c r="H18" s="9">
        <f>+'[1]INGRESOS DEVENGADOS MENSUAL '!W269+'[1]INGRESOS DEVENGADOS MENSUAL '!W276+'[1]INGRESOS DEVENGADOS MENSUAL '!W277+'[1]INGRESOS DEVENGADOS MENSUAL '!W278</f>
        <v>49178281</v>
      </c>
      <c r="I18" s="9">
        <f>+'[1]INGRESOS DEVENGADOS MENSUAL '!W269+'[1]INGRESOS DEVENGADOS MENSUAL '!W276+'[1]INGRESOS DEVENGADOS MENSUAL '!W277+'[1]INGRESOS DEVENGADOS MENSUAL '!W278</f>
        <v>49178281</v>
      </c>
      <c r="J18" s="4">
        <f>+I18-E18</f>
        <v>-162821719</v>
      </c>
    </row>
    <row r="19" spans="2:10" ht="10.5" customHeight="1" x14ac:dyDescent="0.2">
      <c r="B19" s="3"/>
      <c r="C19" s="6"/>
      <c r="D19" s="7" t="s">
        <v>23</v>
      </c>
      <c r="E19" s="4">
        <f>+'[1]INGRESOS DEVENGADOS MENSUAL '!E270</f>
        <v>30000000</v>
      </c>
      <c r="F19" s="8">
        <f>+'[1]SABANA DE TRANSFERENCIAS'!J267</f>
        <v>2363599</v>
      </c>
      <c r="G19" s="4">
        <f>+E19+F19</f>
        <v>32363599</v>
      </c>
      <c r="H19" s="4">
        <f>+'[1]INGRESOS DEVENGADOS MENSUAL '!W270</f>
        <v>7506253</v>
      </c>
      <c r="I19" s="4">
        <f>+'[1]INGRESOS DEVENGADOS MENSUAL '!W270</f>
        <v>7506253</v>
      </c>
      <c r="J19" s="4">
        <f>+I19-E19</f>
        <v>-22493747</v>
      </c>
    </row>
    <row r="20" spans="2:10" ht="10.5" customHeight="1" x14ac:dyDescent="0.2">
      <c r="B20" s="3"/>
      <c r="C20" s="6"/>
      <c r="D20" s="7" t="s">
        <v>24</v>
      </c>
      <c r="E20" s="4">
        <f>+'[1]INGRESOS DEVENGADOS MENSUAL '!E271</f>
        <v>10200000</v>
      </c>
      <c r="F20" s="8">
        <f>+'[1]SABANA DE TRANSFERENCIAS'!J268</f>
        <v>1269353</v>
      </c>
      <c r="G20" s="4">
        <f>+E20+F20</f>
        <v>11469353</v>
      </c>
      <c r="H20" s="4">
        <f>+'[1]INGRESOS DEVENGADOS MENSUAL '!W271</f>
        <v>2401472</v>
      </c>
      <c r="I20" s="4">
        <f>+'[1]INGRESOS DEVENGADOS MENSUAL '!W271</f>
        <v>2401472</v>
      </c>
      <c r="J20" s="4">
        <f>+I20-E20</f>
        <v>-7798528</v>
      </c>
    </row>
    <row r="21" spans="2:10" ht="10.5" customHeight="1" x14ac:dyDescent="0.2">
      <c r="B21" s="3"/>
      <c r="C21" s="6"/>
      <c r="D21" s="7" t="s">
        <v>25</v>
      </c>
      <c r="E21" s="4">
        <v>0</v>
      </c>
      <c r="F21" s="8">
        <v>0</v>
      </c>
      <c r="G21" s="4">
        <f>+E21-F21</f>
        <v>0</v>
      </c>
      <c r="H21" s="4">
        <v>0</v>
      </c>
      <c r="I21" s="4">
        <v>0</v>
      </c>
      <c r="J21" s="4">
        <f t="shared" si="1"/>
        <v>0</v>
      </c>
    </row>
    <row r="22" spans="2:10" ht="10.5" customHeight="1" x14ac:dyDescent="0.2">
      <c r="B22" s="3"/>
      <c r="C22" s="6"/>
      <c r="D22" s="7" t="s">
        <v>26</v>
      </c>
      <c r="E22" s="4">
        <v>0</v>
      </c>
      <c r="F22" s="8">
        <v>0</v>
      </c>
      <c r="G22" s="4">
        <f t="shared" ref="G22:G28" si="2">+E22-F22</f>
        <v>0</v>
      </c>
      <c r="H22" s="4">
        <v>0</v>
      </c>
      <c r="I22" s="4">
        <v>0</v>
      </c>
      <c r="J22" s="4">
        <f t="shared" si="1"/>
        <v>0</v>
      </c>
    </row>
    <row r="23" spans="2:10" ht="10.5" customHeight="1" x14ac:dyDescent="0.2">
      <c r="B23" s="3"/>
      <c r="C23" s="6"/>
      <c r="D23" s="7" t="s">
        <v>27</v>
      </c>
      <c r="E23" s="4">
        <f>+'[1]INGRESOS DEVENGADOS MENSUAL '!E272</f>
        <v>7300000</v>
      </c>
      <c r="F23" s="8">
        <f>+'[1]SABANA DE TRANSFERENCIAS'!J269</f>
        <v>75405</v>
      </c>
      <c r="G23" s="10">
        <f>+E23+F23</f>
        <v>7375405</v>
      </c>
      <c r="H23" s="10">
        <f>+'[1]INGRESOS DEVENGADOS MENSUAL '!W272</f>
        <v>2147768</v>
      </c>
      <c r="I23" s="4">
        <f>+'[1]INGRESOS DEVENGADOS MENSUAL '!W272</f>
        <v>2147768</v>
      </c>
      <c r="J23" s="4">
        <f>+I23-E23</f>
        <v>-5152232</v>
      </c>
    </row>
    <row r="24" spans="2:10" ht="10.5" customHeight="1" x14ac:dyDescent="0.2">
      <c r="B24" s="3"/>
      <c r="C24" s="6"/>
      <c r="D24" s="7" t="s">
        <v>28</v>
      </c>
      <c r="E24" s="4">
        <v>0</v>
      </c>
      <c r="F24" s="8">
        <v>0</v>
      </c>
      <c r="G24" s="10">
        <f t="shared" si="2"/>
        <v>0</v>
      </c>
      <c r="H24" s="10">
        <v>0</v>
      </c>
      <c r="I24" s="4">
        <v>0</v>
      </c>
      <c r="J24" s="4">
        <f t="shared" si="1"/>
        <v>0</v>
      </c>
    </row>
    <row r="25" spans="2:10" ht="10.5" customHeight="1" x14ac:dyDescent="0.2">
      <c r="B25" s="3"/>
      <c r="C25" s="6"/>
      <c r="D25" s="7" t="s">
        <v>29</v>
      </c>
      <c r="E25" s="4">
        <v>0</v>
      </c>
      <c r="F25" s="8">
        <v>0</v>
      </c>
      <c r="G25" s="4">
        <f t="shared" si="2"/>
        <v>0</v>
      </c>
      <c r="H25" s="4">
        <v>0</v>
      </c>
      <c r="I25" s="4">
        <v>0</v>
      </c>
      <c r="J25" s="4">
        <f t="shared" si="1"/>
        <v>0</v>
      </c>
    </row>
    <row r="26" spans="2:10" ht="10.5" customHeight="1" x14ac:dyDescent="0.2">
      <c r="B26" s="3"/>
      <c r="C26" s="6"/>
      <c r="D26" s="7" t="s">
        <v>30</v>
      </c>
      <c r="E26" s="4">
        <f>+'[1]INGRESOS DEVENGADOS MENSUAL '!E273</f>
        <v>9600000</v>
      </c>
      <c r="F26" s="8">
        <f>+'[1]SABANA DE TRANSFERENCIAS'!J270</f>
        <v>277383</v>
      </c>
      <c r="G26" s="4">
        <f>+E26+F26</f>
        <v>9877383</v>
      </c>
      <c r="H26" s="4">
        <f>+'[1]INGRESOS DEVENGADOS MENSUAL '!W273</f>
        <v>2081324</v>
      </c>
      <c r="I26" s="4">
        <f>+'[1]INGRESOS DEVENGADOS MENSUAL '!W273</f>
        <v>2081324</v>
      </c>
      <c r="J26" s="4">
        <f>+I26-E26</f>
        <v>-7518676</v>
      </c>
    </row>
    <row r="27" spans="2:10" ht="10.5" customHeight="1" x14ac:dyDescent="0.2">
      <c r="B27" s="3"/>
      <c r="C27" s="6"/>
      <c r="D27" s="7" t="s">
        <v>31</v>
      </c>
      <c r="E27" s="4">
        <f>+'[1]INGRESOS DEVENGADOS MENSUAL '!E279+'[1]INGRESOS DEVENGADOS MENSUAL '!E286</f>
        <v>55000000</v>
      </c>
      <c r="F27" s="8">
        <f>+'[1]SABANA DE TRANSFERENCIAS'!J276+'[1]SABANA DE TRANSFERENCIAS'!J283</f>
        <v>0</v>
      </c>
      <c r="G27" s="4">
        <f>+E27+F27</f>
        <v>55000000</v>
      </c>
      <c r="H27" s="4">
        <f>+'[1]INGRESOS DEVENGADOS MENSUAL '!W279+'[1]INGRESOS DEVENGADOS MENSUAL '!W286</f>
        <v>3493838</v>
      </c>
      <c r="I27" s="4">
        <f>+'[1]INGRESOS DEVENGADOS MENSUAL '!W279</f>
        <v>3493838</v>
      </c>
      <c r="J27" s="4">
        <f>+I27-E27</f>
        <v>-51506162</v>
      </c>
    </row>
    <row r="28" spans="2:10" ht="21" customHeight="1" x14ac:dyDescent="0.2">
      <c r="B28" s="3"/>
      <c r="C28" s="6"/>
      <c r="D28" s="11" t="s">
        <v>32</v>
      </c>
      <c r="E28" s="4">
        <v>0</v>
      </c>
      <c r="F28" s="8">
        <v>0</v>
      </c>
      <c r="G28" s="4">
        <f t="shared" si="2"/>
        <v>0</v>
      </c>
      <c r="H28" s="4"/>
      <c r="I28" s="4"/>
      <c r="J28" s="4">
        <f t="shared" si="1"/>
        <v>0</v>
      </c>
    </row>
    <row r="29" spans="2:10" ht="10.5" customHeight="1" x14ac:dyDescent="0.2">
      <c r="B29" s="3"/>
      <c r="C29" s="40" t="s">
        <v>33</v>
      </c>
      <c r="D29" s="41"/>
      <c r="E29" s="4">
        <f>SUM(E30:E34)</f>
        <v>24302000</v>
      </c>
      <c r="F29" s="8">
        <f>SUM(F30:F34)</f>
        <v>2193043</v>
      </c>
      <c r="G29" s="4">
        <f>SUM(G30:G34)</f>
        <v>26495043</v>
      </c>
      <c r="H29" s="4">
        <f>SUM(H30:H34)</f>
        <v>6856657.4199999999</v>
      </c>
      <c r="I29" s="4">
        <f>SUM(I30:I34)</f>
        <v>6856657.4199999999</v>
      </c>
      <c r="J29" s="4">
        <f t="shared" si="1"/>
        <v>-17445342.579999998</v>
      </c>
    </row>
    <row r="30" spans="2:10" ht="10.5" customHeight="1" x14ac:dyDescent="0.2">
      <c r="B30" s="3"/>
      <c r="C30" s="6"/>
      <c r="D30" s="7" t="s">
        <v>34</v>
      </c>
      <c r="E30" s="4">
        <f>+'[1]INGRESOS DEVENGADOS MENSUAL '!E309</f>
        <v>2000</v>
      </c>
      <c r="F30" s="8">
        <f>+'[1]SABANA DE TRANSFERENCIAS'!J306</f>
        <v>0</v>
      </c>
      <c r="G30" s="4">
        <f>+E30+F30</f>
        <v>2000</v>
      </c>
      <c r="H30" s="4">
        <f>+'[1]INGRESOS DEVENGADOS MENSUAL '!W309</f>
        <v>0</v>
      </c>
      <c r="I30" s="4">
        <f>+'[1]INGRESOS DEVENGADOS MENSUAL '!W309</f>
        <v>0</v>
      </c>
      <c r="J30" s="4">
        <f t="shared" si="1"/>
        <v>-2000</v>
      </c>
    </row>
    <row r="31" spans="2:10" ht="10.5" customHeight="1" x14ac:dyDescent="0.2">
      <c r="B31" s="3"/>
      <c r="C31" s="6"/>
      <c r="D31" s="7" t="s">
        <v>35</v>
      </c>
      <c r="E31" s="4">
        <f>+'[1]INGRESOS DEVENGADOS MENSUAL '!E310</f>
        <v>6600000</v>
      </c>
      <c r="F31" s="8">
        <f>+'[1]SABANA DE TRANSFERENCIAS'!J307</f>
        <v>2214103</v>
      </c>
      <c r="G31" s="4">
        <f>+E31+F31</f>
        <v>8814103</v>
      </c>
      <c r="H31" s="4">
        <f>+'[1]INGRESOS DEVENGADOS MENSUAL '!W310</f>
        <v>668624</v>
      </c>
      <c r="I31" s="4">
        <f>+'[1]INGRESOS DEVENGADOS MENSUAL '!W310</f>
        <v>668624</v>
      </c>
      <c r="J31" s="4">
        <f t="shared" si="1"/>
        <v>-5931376</v>
      </c>
    </row>
    <row r="32" spans="2:10" ht="10.5" customHeight="1" x14ac:dyDescent="0.2">
      <c r="B32" s="3"/>
      <c r="C32" s="6"/>
      <c r="D32" s="7" t="s">
        <v>36</v>
      </c>
      <c r="E32" s="4">
        <f>+'[1]INGRESOS DEVENGADOS MENSUAL '!E311</f>
        <v>3000000</v>
      </c>
      <c r="F32" s="8">
        <f>+'[1]SABANA DE TRANSFERENCIAS'!J308</f>
        <v>-303438</v>
      </c>
      <c r="G32" s="4">
        <f>+E32+F32</f>
        <v>2696562</v>
      </c>
      <c r="H32" s="4">
        <f>+'[1]INGRESOS DEVENGADOS MENSUAL '!W311</f>
        <v>637827</v>
      </c>
      <c r="I32" s="4">
        <f>+'[1]INGRESOS DEVENGADOS MENSUAL '!W311</f>
        <v>637827</v>
      </c>
      <c r="J32" s="4">
        <f>+I32-E32</f>
        <v>-2362173</v>
      </c>
    </row>
    <row r="33" spans="2:10" ht="10.5" customHeight="1" x14ac:dyDescent="0.2">
      <c r="B33" s="3"/>
      <c r="C33" s="6"/>
      <c r="D33" s="7" t="s">
        <v>37</v>
      </c>
      <c r="E33" s="4">
        <v>0</v>
      </c>
      <c r="F33" s="8">
        <v>0</v>
      </c>
      <c r="G33" s="4">
        <f>+E33-F33</f>
        <v>0</v>
      </c>
      <c r="H33" s="4">
        <v>0</v>
      </c>
      <c r="I33" s="4">
        <v>0</v>
      </c>
      <c r="J33" s="4">
        <f t="shared" si="1"/>
        <v>0</v>
      </c>
    </row>
    <row r="34" spans="2:10" ht="10.5" customHeight="1" x14ac:dyDescent="0.2">
      <c r="B34" s="3"/>
      <c r="C34" s="6"/>
      <c r="D34" s="7" t="s">
        <v>38</v>
      </c>
      <c r="E34" s="4">
        <f>+'[1]INGRESOS DEVENGADOS MENSUAL '!E312+'[1]INGRESOS DEVENGADOS MENSUAL '!E313</f>
        <v>14700000</v>
      </c>
      <c r="F34" s="8">
        <f>+'[1]SABANA DE TRANSFERENCIAS'!J309+'[1]SABANA DE TRANSFERENCIAS'!J310+'[1]SABANA DE TRANSFERENCIAS'!J312</f>
        <v>282378</v>
      </c>
      <c r="G34" s="4">
        <f>+E34+F34</f>
        <v>14982378</v>
      </c>
      <c r="H34" s="4">
        <f>+'[1]INGRESOS DEVENGADOS MENSUAL '!W312+'[1]INGRESOS DEVENGADOS MENSUAL '!W313+'[1]INGRESOS DEVENGADOS MENSUAL '!W315</f>
        <v>5550206.4199999999</v>
      </c>
      <c r="I34" s="4">
        <f>+'[1]INGRESOS DEVENGADOS MENSUAL '!W312+'[1]INGRESOS DEVENGADOS MENSUAL '!W313+'[1]INGRESOS DEVENGADOS MENSUAL '!W315</f>
        <v>5550206.4199999999</v>
      </c>
      <c r="J34" s="4">
        <f t="shared" si="1"/>
        <v>-9149793.5800000001</v>
      </c>
    </row>
    <row r="35" spans="2:10" ht="10.5" customHeight="1" x14ac:dyDescent="0.2">
      <c r="B35" s="3"/>
      <c r="C35" s="40" t="s">
        <v>39</v>
      </c>
      <c r="D35" s="41"/>
      <c r="E35" s="4">
        <v>0</v>
      </c>
      <c r="F35" s="8">
        <v>0</v>
      </c>
      <c r="G35" s="4">
        <v>0</v>
      </c>
      <c r="H35" s="4">
        <v>0</v>
      </c>
      <c r="I35" s="4">
        <v>0</v>
      </c>
      <c r="J35" s="4">
        <f t="shared" si="1"/>
        <v>0</v>
      </c>
    </row>
    <row r="36" spans="2:10" ht="10.5" customHeight="1" x14ac:dyDescent="0.2">
      <c r="B36" s="3"/>
      <c r="C36" s="40" t="s">
        <v>40</v>
      </c>
      <c r="D36" s="41"/>
      <c r="E36" s="4">
        <f>SUM(E37)</f>
        <v>1700000</v>
      </c>
      <c r="F36" s="8">
        <f>SUM(F37)</f>
        <v>1800000</v>
      </c>
      <c r="G36" s="4">
        <f>SUM(G37)</f>
        <v>3500000</v>
      </c>
      <c r="H36" s="4">
        <f>SUM(H37)</f>
        <v>400005.80999999994</v>
      </c>
      <c r="I36" s="4">
        <f>+I37</f>
        <v>400005.80999999994</v>
      </c>
      <c r="J36" s="4">
        <f>+I36-E36</f>
        <v>-1299994.19</v>
      </c>
    </row>
    <row r="37" spans="2:10" ht="10.5" customHeight="1" x14ac:dyDescent="0.2">
      <c r="B37" s="3"/>
      <c r="C37" s="6"/>
      <c r="D37" s="7" t="s">
        <v>41</v>
      </c>
      <c r="E37" s="4">
        <f>+'[1]INGRESOS DEVENGADOS MENSUAL '!E304+'[1]INGRESOS DEVENGADOS MENSUAL '!E305</f>
        <v>1700000</v>
      </c>
      <c r="F37" s="8">
        <f>+'[1]SABANA DE TRANSFERENCIAS'!J301+'[1]SABANA DE TRANSFERENCIAS'!J302</f>
        <v>1800000</v>
      </c>
      <c r="G37" s="4">
        <f>+E37+F37</f>
        <v>3500000</v>
      </c>
      <c r="H37" s="4">
        <f>+'[1]INGRESOS DEVENGADOS MENSUAL '!W304</f>
        <v>400005.80999999994</v>
      </c>
      <c r="I37" s="4">
        <f>+H37</f>
        <v>400005.80999999994</v>
      </c>
      <c r="J37" s="4">
        <f>+I37-E37</f>
        <v>-1299994.19</v>
      </c>
    </row>
    <row r="38" spans="2:10" ht="10.5" customHeight="1" x14ac:dyDescent="0.2">
      <c r="B38" s="3"/>
      <c r="C38" s="40" t="s">
        <v>42</v>
      </c>
      <c r="D38" s="41"/>
      <c r="E38" s="4">
        <f>SUM(E39:E40)</f>
        <v>29400000</v>
      </c>
      <c r="F38" s="8">
        <f>SUM(F39:F40)</f>
        <v>6634946</v>
      </c>
      <c r="G38" s="4">
        <f>SUM(G39:G40)</f>
        <v>36034946</v>
      </c>
      <c r="H38" s="4">
        <f>SUM(H39:H40)</f>
        <v>8593172</v>
      </c>
      <c r="I38" s="4">
        <f>+I39</f>
        <v>8593172</v>
      </c>
      <c r="J38" s="4">
        <f>+I38-E38</f>
        <v>-20806828</v>
      </c>
    </row>
    <row r="39" spans="2:10" ht="10.5" customHeight="1" x14ac:dyDescent="0.2">
      <c r="B39" s="3"/>
      <c r="C39" s="6"/>
      <c r="D39" s="7" t="s">
        <v>43</v>
      </c>
      <c r="E39" s="4">
        <f>+'[1]INGRESOS DEVENGADOS MENSUAL '!E280+'[1]INGRESOS DEVENGADOS MENSUAL '!E281+'[1]INGRESOS DEVENGADOS MENSUAL '!E282+'[1]INGRESOS DEVENGADOS MENSUAL '!E283+'[1]INGRESOS DEVENGADOS MENSUAL '!E284+'[1]INGRESOS DEVENGADOS MENSUAL '!E285+'[1]INGRESOS DEVENGADOS MENSUAL '!E314</f>
        <v>29400000</v>
      </c>
      <c r="F39" s="8">
        <f>+'[1]SABANA DE TRANSFERENCIAS'!J277+'[1]SABANA DE TRANSFERENCIAS'!J278+'[1]SABANA DE TRANSFERENCIAS'!J279+'[1]SABANA DE TRANSFERENCIAS'!J280+'[1]SABANA DE TRANSFERENCIAS'!J281+'[1]SABANA DE TRANSFERENCIAS'!J282</f>
        <v>6634946</v>
      </c>
      <c r="G39" s="4">
        <f>+E39+F39</f>
        <v>36034946</v>
      </c>
      <c r="H39" s="4">
        <f>+'[1]INGRESOS DEVENGADOS MENSUAL '!W280+'[1]INGRESOS DEVENGADOS MENSUAL '!W281+'[1]INGRESOS DEVENGADOS MENSUAL '!W282+'[1]INGRESOS DEVENGADOS MENSUAL '!W283+'[1]INGRESOS DEVENGADOS MENSUAL '!W284+'[1]INGRESOS DEVENGADOS MENSUAL '!W285+'[1]INGRESOS DEVENGADOS MENSUAL '!W314</f>
        <v>8593172</v>
      </c>
      <c r="I39" s="4">
        <f>+H39</f>
        <v>8593172</v>
      </c>
      <c r="J39" s="4">
        <f>+I39-E39</f>
        <v>-20806828</v>
      </c>
    </row>
    <row r="40" spans="2:10" ht="10.5" customHeight="1" x14ac:dyDescent="0.2">
      <c r="B40" s="3"/>
      <c r="C40" s="6"/>
      <c r="D40" s="7" t="s">
        <v>44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f t="shared" si="1"/>
        <v>0</v>
      </c>
    </row>
    <row r="41" spans="2:10" ht="10.5" customHeight="1" x14ac:dyDescent="0.2">
      <c r="B41" s="12"/>
      <c r="C41" s="13"/>
      <c r="D41" s="14"/>
      <c r="E41" s="4"/>
      <c r="F41" s="4"/>
      <c r="G41" s="4"/>
      <c r="H41" s="4"/>
      <c r="I41" s="4"/>
      <c r="J41" s="4"/>
    </row>
    <row r="42" spans="2:10" ht="10.5" customHeight="1" x14ac:dyDescent="0.2">
      <c r="B42" s="45" t="s">
        <v>45</v>
      </c>
      <c r="C42" s="46"/>
      <c r="D42" s="48"/>
      <c r="E42" s="15">
        <f t="shared" ref="E42:J42" si="3">+E10+E11+E12+E13+E14+E15+E16+E17+E29+E35+E36+E38</f>
        <v>776500000</v>
      </c>
      <c r="F42" s="15">
        <f t="shared" si="3"/>
        <v>11717751.76</v>
      </c>
      <c r="G42" s="15">
        <f t="shared" si="3"/>
        <v>788217751.75999999</v>
      </c>
      <c r="H42" s="15">
        <f t="shared" si="3"/>
        <v>251136520.81999999</v>
      </c>
      <c r="I42" s="15">
        <f t="shared" si="3"/>
        <v>251136520.81999999</v>
      </c>
      <c r="J42" s="15">
        <f t="shared" si="3"/>
        <v>-525363479.17999995</v>
      </c>
    </row>
    <row r="43" spans="2:10" ht="10.5" customHeight="1" x14ac:dyDescent="0.2">
      <c r="B43" s="45" t="s">
        <v>46</v>
      </c>
      <c r="C43" s="46"/>
      <c r="D43" s="48"/>
      <c r="E43" s="16"/>
      <c r="F43" s="16"/>
      <c r="G43" s="16"/>
      <c r="H43" s="16"/>
      <c r="I43" s="16"/>
      <c r="J43" s="4"/>
    </row>
    <row r="44" spans="2:10" ht="10.5" customHeight="1" x14ac:dyDescent="0.2">
      <c r="B44" s="12"/>
      <c r="C44" s="13"/>
      <c r="D44" s="14"/>
      <c r="E44" s="4"/>
      <c r="F44" s="4"/>
      <c r="G44" s="4"/>
      <c r="H44" s="4"/>
      <c r="I44" s="4"/>
      <c r="J44" s="4"/>
    </row>
    <row r="45" spans="2:10" ht="10.5" customHeight="1" x14ac:dyDescent="0.2">
      <c r="B45" s="45" t="s">
        <v>47</v>
      </c>
      <c r="C45" s="46"/>
      <c r="D45" s="48"/>
      <c r="E45" s="4"/>
      <c r="F45" s="4"/>
      <c r="G45" s="4"/>
      <c r="H45" s="4"/>
      <c r="I45" s="4"/>
      <c r="J45" s="4"/>
    </row>
    <row r="46" spans="2:10" ht="10.5" customHeight="1" x14ac:dyDescent="0.2">
      <c r="B46" s="3"/>
      <c r="C46" s="40" t="s">
        <v>48</v>
      </c>
      <c r="D46" s="41"/>
      <c r="E46" s="4">
        <f>SUM(E47:E54)</f>
        <v>128500000</v>
      </c>
      <c r="F46" s="4">
        <f>SUM(F47:F54)</f>
        <v>27813016</v>
      </c>
      <c r="G46" s="4">
        <f>SUM(G47:G54)</f>
        <v>156313016</v>
      </c>
      <c r="H46" s="4">
        <f>SUM(H47:H54)</f>
        <v>41303028</v>
      </c>
      <c r="I46" s="4">
        <f>SUM(I47:I54)</f>
        <v>41303028</v>
      </c>
      <c r="J46" s="4">
        <f>+I46-E46</f>
        <v>-87196972</v>
      </c>
    </row>
    <row r="47" spans="2:10" ht="25.5" customHeight="1" x14ac:dyDescent="0.2">
      <c r="B47" s="3"/>
      <c r="C47" s="6"/>
      <c r="D47" s="11" t="s">
        <v>49</v>
      </c>
      <c r="E47" s="4"/>
      <c r="F47" s="4"/>
      <c r="G47" s="4"/>
      <c r="H47" s="4"/>
      <c r="I47" s="4"/>
      <c r="J47" s="4"/>
    </row>
    <row r="48" spans="2:10" ht="10.5" customHeight="1" x14ac:dyDescent="0.2">
      <c r="B48" s="3"/>
      <c r="C48" s="6"/>
      <c r="D48" s="7" t="s">
        <v>50</v>
      </c>
      <c r="E48" s="4"/>
      <c r="F48" s="4"/>
      <c r="G48" s="4"/>
      <c r="H48" s="4"/>
      <c r="I48" s="4"/>
      <c r="J48" s="4"/>
    </row>
    <row r="49" spans="2:10" ht="10.5" customHeight="1" x14ac:dyDescent="0.2">
      <c r="B49" s="3"/>
      <c r="C49" s="6"/>
      <c r="D49" s="7" t="s">
        <v>51</v>
      </c>
      <c r="E49" s="4">
        <f>+'[1]INGRESOS DEVENGADOS MENSUAL '!E289</f>
        <v>33000000</v>
      </c>
      <c r="F49" s="8">
        <f>+'[1]SABANA DE TRANSFERENCIAS'!J286</f>
        <v>11495440</v>
      </c>
      <c r="G49" s="4">
        <f>+E49+F49</f>
        <v>44495440</v>
      </c>
      <c r="H49" s="4">
        <f>+'[1]INGRESOS DEVENGADOS MENSUAL '!W289</f>
        <v>13348632</v>
      </c>
      <c r="I49" s="4">
        <f>+'[1]INGRESOS DEVENGADOS MENSUAL '!W289</f>
        <v>13348632</v>
      </c>
      <c r="J49" s="4">
        <f>+I49-E49</f>
        <v>-19651368</v>
      </c>
    </row>
    <row r="50" spans="2:10" ht="21.75" customHeight="1" x14ac:dyDescent="0.2">
      <c r="B50" s="3"/>
      <c r="C50" s="6"/>
      <c r="D50" s="11" t="s">
        <v>52</v>
      </c>
      <c r="E50" s="4">
        <f>+'[1]INGRESOS DEVENGADOS MENSUAL '!E288</f>
        <v>95500000</v>
      </c>
      <c r="F50" s="8">
        <f>+'[1]SABANA DE TRANSFERENCIAS'!J285</f>
        <v>16317576</v>
      </c>
      <c r="G50" s="4">
        <f>+E50+F50</f>
        <v>111817576</v>
      </c>
      <c r="H50" s="4">
        <f>+'[1]INGRESOS DEVENGADOS MENSUAL '!W288</f>
        <v>27954396</v>
      </c>
      <c r="I50" s="4">
        <f>+'[1]INGRESOS DEVENGADOS MENSUAL '!W288</f>
        <v>27954396</v>
      </c>
      <c r="J50" s="4">
        <f>+I50-E50</f>
        <v>-67545604</v>
      </c>
    </row>
    <row r="51" spans="2:10" ht="10.5" customHeight="1" x14ac:dyDescent="0.2">
      <c r="B51" s="3"/>
      <c r="C51" s="6"/>
      <c r="D51" s="7" t="s">
        <v>53</v>
      </c>
      <c r="E51" s="4"/>
      <c r="F51" s="4"/>
      <c r="G51" s="4"/>
      <c r="H51" s="4"/>
      <c r="I51" s="4"/>
      <c r="J51" s="4"/>
    </row>
    <row r="52" spans="2:10" ht="15" customHeight="1" x14ac:dyDescent="0.2">
      <c r="B52" s="3"/>
      <c r="C52" s="6"/>
      <c r="D52" s="7" t="s">
        <v>54</v>
      </c>
      <c r="E52" s="4"/>
      <c r="F52" s="4"/>
      <c r="G52" s="4"/>
      <c r="H52" s="4"/>
      <c r="I52" s="4"/>
      <c r="J52" s="4"/>
    </row>
    <row r="53" spans="2:10" ht="22.5" customHeight="1" x14ac:dyDescent="0.2">
      <c r="B53" s="3"/>
      <c r="C53" s="6"/>
      <c r="D53" s="11" t="s">
        <v>55</v>
      </c>
      <c r="E53" s="10"/>
      <c r="F53" s="4"/>
      <c r="G53" s="4"/>
      <c r="H53" s="4"/>
      <c r="I53" s="4"/>
      <c r="J53" s="4"/>
    </row>
    <row r="54" spans="2:10" ht="21.75" customHeight="1" x14ac:dyDescent="0.2">
      <c r="B54" s="3"/>
      <c r="C54" s="6"/>
      <c r="D54" s="17" t="s">
        <v>56</v>
      </c>
      <c r="E54" s="4"/>
      <c r="F54" s="4"/>
      <c r="G54" s="4"/>
      <c r="H54" s="4"/>
      <c r="I54" s="4"/>
      <c r="J54" s="4"/>
    </row>
    <row r="55" spans="2:10" ht="10.5" customHeight="1" x14ac:dyDescent="0.2">
      <c r="B55" s="3"/>
      <c r="C55" s="40" t="s">
        <v>57</v>
      </c>
      <c r="D55" s="41"/>
      <c r="E55" s="4">
        <f>SUM(E56:E59)</f>
        <v>0</v>
      </c>
      <c r="F55" s="4">
        <f>SUM(F56:F59)</f>
        <v>0</v>
      </c>
      <c r="G55" s="4">
        <f>SUM(G56:G59)</f>
        <v>0</v>
      </c>
      <c r="H55" s="4">
        <f>SUM(H56:H59)</f>
        <v>0</v>
      </c>
      <c r="I55" s="4">
        <f>SUM(I56:I59)</f>
        <v>0</v>
      </c>
      <c r="J55" s="4">
        <f>+H55-G55</f>
        <v>0</v>
      </c>
    </row>
    <row r="56" spans="2:10" ht="10.5" customHeight="1" x14ac:dyDescent="0.2">
      <c r="B56" s="3"/>
      <c r="C56" s="6"/>
      <c r="D56" s="7" t="s">
        <v>58</v>
      </c>
      <c r="E56" s="4"/>
      <c r="F56" s="4"/>
      <c r="G56" s="4"/>
      <c r="H56" s="4"/>
      <c r="I56" s="4"/>
      <c r="J56" s="4"/>
    </row>
    <row r="57" spans="2:10" ht="10.5" customHeight="1" x14ac:dyDescent="0.2">
      <c r="B57" s="3"/>
      <c r="C57" s="6"/>
      <c r="D57" s="7" t="s">
        <v>59</v>
      </c>
      <c r="E57" s="4"/>
      <c r="F57" s="4"/>
      <c r="G57" s="4"/>
      <c r="H57" s="4"/>
      <c r="I57" s="4"/>
      <c r="J57" s="4"/>
    </row>
    <row r="58" spans="2:10" ht="10.5" customHeight="1" x14ac:dyDescent="0.2">
      <c r="B58" s="3"/>
      <c r="C58" s="6"/>
      <c r="D58" s="7" t="s">
        <v>60</v>
      </c>
      <c r="E58" s="4"/>
      <c r="F58" s="4"/>
      <c r="G58" s="4"/>
      <c r="H58" s="4"/>
      <c r="I58" s="4"/>
      <c r="J58" s="4"/>
    </row>
    <row r="59" spans="2:10" ht="10.5" customHeight="1" x14ac:dyDescent="0.2">
      <c r="B59" s="3"/>
      <c r="C59" s="6"/>
      <c r="D59" s="7" t="s">
        <v>61</v>
      </c>
      <c r="E59" s="4">
        <f>+'[1]INGRESOS DEVENGADOS MENSUAL '!E292+'[1]INGRESOS DEVENGADOS MENSUAL '!E293+'[1]INGRESOS DEVENGADOS MENSUAL '!E294+'[1]INGRESOS DEVENGADOS MENSUAL '!E295+'[1]INGRESOS DEVENGADOS MENSUAL '!E296+'[1]INGRESOS DEVENGADOS MENSUAL '!E297+'[1]INGRESOS DEVENGADOS MENSUAL '!E298+'[1]INGRESOS DEVENGADOS MENSUAL '!E303</f>
        <v>0</v>
      </c>
      <c r="F59" s="4">
        <f>+'[1]SABANA DE TRANSFERENCIAS'!J289+'[1]SABANA DE TRANSFERENCIAS'!J290+'[1]SABANA DE TRANSFERENCIAS'!J291+'[1]SABANA DE TRANSFERENCIAS'!J292+'[1]SABANA DE TRANSFERENCIAS'!J293+'[1]SABANA DE TRANSFERENCIAS'!J294+'[1]SABANA DE TRANSFERENCIAS'!J295+'[1]SABANA DE TRANSFERENCIAS'!J300</f>
        <v>0</v>
      </c>
      <c r="G59" s="4">
        <f>+E59+F59</f>
        <v>0</v>
      </c>
      <c r="H59" s="4">
        <f>+'[1]INGRESOS DEVENGADOS MENSUAL '!W292+'[1]INGRESOS DEVENGADOS MENSUAL '!W293+'[1]INGRESOS DEVENGADOS MENSUAL '!W294+'[1]INGRESOS DEVENGADOS MENSUAL '!W295+'[1]INGRESOS DEVENGADOS MENSUAL '!W296+'[1]INGRESOS DEVENGADOS MENSUAL '!W297+'[1]INGRESOS DEVENGADOS MENSUAL '!W298+'[1]INGRESOS DEVENGADOS MENSUAL '!W303</f>
        <v>0</v>
      </c>
      <c r="I59" s="4">
        <f>+'[1]INGRESOS DEVENGADOS MENSUAL '!W292+'[1]INGRESOS DEVENGADOS MENSUAL '!W293+'[1]INGRESOS DEVENGADOS MENSUAL '!W294+'[1]INGRESOS DEVENGADOS MENSUAL '!W295+'[1]INGRESOS DEVENGADOS MENSUAL '!W296+'[1]INGRESOS DEVENGADOS MENSUAL '!W297+'[1]INGRESOS DEVENGADOS MENSUAL '!W298+'[1]INGRESOS DEVENGADOS MENSUAL '!W303</f>
        <v>0</v>
      </c>
      <c r="J59" s="4">
        <f>+H59-G59</f>
        <v>0</v>
      </c>
    </row>
    <row r="60" spans="2:10" ht="10.5" customHeight="1" x14ac:dyDescent="0.2">
      <c r="B60" s="3"/>
      <c r="C60" s="40" t="s">
        <v>62</v>
      </c>
      <c r="D60" s="41"/>
      <c r="E60" s="4">
        <f>SUM(E61:E62)</f>
        <v>0</v>
      </c>
      <c r="F60" s="4">
        <f>SUM(F61:F62)</f>
        <v>0</v>
      </c>
      <c r="G60" s="4">
        <f>SUM(G61:G62)</f>
        <v>0</v>
      </c>
      <c r="H60" s="4">
        <f>SUM(H61:H62)</f>
        <v>0</v>
      </c>
      <c r="I60" s="4">
        <f>SUM(I61:I62)</f>
        <v>0</v>
      </c>
      <c r="J60" s="4">
        <f>+H60-G60</f>
        <v>0</v>
      </c>
    </row>
    <row r="61" spans="2:10" ht="19.5" customHeight="1" x14ac:dyDescent="0.2">
      <c r="B61" s="3"/>
      <c r="C61" s="6"/>
      <c r="D61" s="11" t="s">
        <v>63</v>
      </c>
      <c r="E61" s="4"/>
      <c r="F61" s="4"/>
      <c r="G61" s="4"/>
      <c r="H61" s="4"/>
      <c r="I61" s="4"/>
      <c r="J61" s="4"/>
    </row>
    <row r="62" spans="2:10" ht="10.5" customHeight="1" x14ac:dyDescent="0.2">
      <c r="B62" s="3"/>
      <c r="C62" s="6"/>
      <c r="D62" s="7" t="s">
        <v>64</v>
      </c>
      <c r="E62" s="4"/>
      <c r="F62" s="4"/>
      <c r="G62" s="4"/>
      <c r="H62" s="4"/>
      <c r="I62" s="4"/>
      <c r="J62" s="4"/>
    </row>
    <row r="63" spans="2:10" ht="22.5" customHeight="1" x14ac:dyDescent="0.2">
      <c r="B63" s="3"/>
      <c r="C63" s="49" t="s">
        <v>65</v>
      </c>
      <c r="D63" s="50"/>
      <c r="E63" s="4"/>
      <c r="F63" s="4"/>
      <c r="G63" s="4"/>
      <c r="H63" s="4"/>
      <c r="I63" s="4"/>
      <c r="J63" s="4"/>
    </row>
    <row r="64" spans="2:10" ht="10.5" customHeight="1" x14ac:dyDescent="0.2">
      <c r="B64" s="3"/>
      <c r="C64" s="40" t="s">
        <v>66</v>
      </c>
      <c r="D64" s="41"/>
      <c r="E64" s="4">
        <f>+'[1]INGRESOS DEVENGADOS MENSUAL '!E315</f>
        <v>0</v>
      </c>
      <c r="F64" s="4">
        <f>+'[1]SABANA DE TRANSFERENCIAS'!J304</f>
        <v>11448540</v>
      </c>
      <c r="G64" s="4">
        <f>+E64+F64</f>
        <v>11448540</v>
      </c>
      <c r="H64" s="4">
        <f>+'[1]INGRESOS DEVENGADOS MENSUAL '!W307</f>
        <v>11731058.93</v>
      </c>
      <c r="I64" s="4">
        <f>+'[1]INGRESOS DEVENGADOS MENSUAL '!W307</f>
        <v>11731058.93</v>
      </c>
      <c r="J64" s="4">
        <f>+I64-E64</f>
        <v>11731058.93</v>
      </c>
    </row>
    <row r="65" spans="2:10" ht="10.5" customHeight="1" x14ac:dyDescent="0.2">
      <c r="B65" s="12"/>
      <c r="C65" s="51"/>
      <c r="D65" s="52"/>
      <c r="E65" s="4"/>
      <c r="F65" s="4"/>
      <c r="G65" s="4"/>
      <c r="H65" s="4"/>
      <c r="I65" s="4"/>
      <c r="J65" s="4"/>
    </row>
    <row r="66" spans="2:10" ht="10.5" customHeight="1" x14ac:dyDescent="0.2">
      <c r="B66" s="45" t="s">
        <v>67</v>
      </c>
      <c r="C66" s="46"/>
      <c r="D66" s="48"/>
      <c r="E66" s="18">
        <f>+E46+E55+E60+E63+E64</f>
        <v>128500000</v>
      </c>
      <c r="F66" s="18">
        <f>+F46+F55+F60+F63+F64</f>
        <v>39261556</v>
      </c>
      <c r="G66" s="18">
        <f>+G46+G55+G60+G63+G64</f>
        <v>167761556</v>
      </c>
      <c r="H66" s="18">
        <f>+H46+H55+H60+H63+H64</f>
        <v>53034086.93</v>
      </c>
      <c r="I66" s="18">
        <f>+I46+I55+I60+I63+I64</f>
        <v>53034086.93</v>
      </c>
      <c r="J66" s="19">
        <f>+I66-E66</f>
        <v>-75465913.069999993</v>
      </c>
    </row>
    <row r="67" spans="2:10" ht="10.5" customHeight="1" x14ac:dyDescent="0.2">
      <c r="B67" s="12"/>
      <c r="C67" s="51"/>
      <c r="D67" s="52"/>
      <c r="E67" s="4"/>
      <c r="F67" s="4"/>
      <c r="G67" s="4"/>
      <c r="H67" s="4"/>
      <c r="I67" s="4"/>
      <c r="J67" s="4"/>
    </row>
    <row r="68" spans="2:10" ht="10.5" customHeight="1" x14ac:dyDescent="0.2">
      <c r="B68" s="45" t="s">
        <v>68</v>
      </c>
      <c r="C68" s="46"/>
      <c r="D68" s="48"/>
      <c r="E68" s="19">
        <f>SUM(E69)</f>
        <v>0</v>
      </c>
      <c r="F68" s="19">
        <f>SUM(F69)</f>
        <v>0</v>
      </c>
      <c r="G68" s="19">
        <f>SUM(G69)</f>
        <v>0</v>
      </c>
      <c r="H68" s="19">
        <f>SUM(H69)</f>
        <v>0</v>
      </c>
      <c r="I68" s="19">
        <f>SUM(I69)</f>
        <v>0</v>
      </c>
      <c r="J68" s="19">
        <f>+H68-G68</f>
        <v>0</v>
      </c>
    </row>
    <row r="69" spans="2:10" ht="10.5" customHeight="1" x14ac:dyDescent="0.2">
      <c r="B69" s="3"/>
      <c r="C69" s="40" t="s">
        <v>69</v>
      </c>
      <c r="D69" s="41"/>
      <c r="E69" s="4"/>
      <c r="F69" s="4"/>
      <c r="G69" s="4">
        <f>+E69+F69</f>
        <v>0</v>
      </c>
      <c r="H69" s="4"/>
      <c r="I69" s="4"/>
      <c r="J69" s="4"/>
    </row>
    <row r="70" spans="2:10" ht="10.5" customHeight="1" x14ac:dyDescent="0.2">
      <c r="B70" s="12"/>
      <c r="C70" s="51"/>
      <c r="D70" s="52"/>
      <c r="E70" s="4"/>
      <c r="F70" s="4"/>
      <c r="G70" s="4"/>
      <c r="H70" s="4"/>
      <c r="I70" s="4"/>
      <c r="J70" s="4"/>
    </row>
    <row r="71" spans="2:10" ht="10.5" customHeight="1" x14ac:dyDescent="0.2">
      <c r="B71" s="45" t="s">
        <v>70</v>
      </c>
      <c r="C71" s="46"/>
      <c r="D71" s="48"/>
      <c r="E71" s="18">
        <f t="shared" ref="E71:J71" si="4">+E42+E66+E68</f>
        <v>905000000</v>
      </c>
      <c r="F71" s="18">
        <f t="shared" si="4"/>
        <v>50979307.759999998</v>
      </c>
      <c r="G71" s="18">
        <f t="shared" si="4"/>
        <v>955979307.75999999</v>
      </c>
      <c r="H71" s="18">
        <f t="shared" si="4"/>
        <v>304170607.75</v>
      </c>
      <c r="I71" s="18">
        <f t="shared" si="4"/>
        <v>304170607.75</v>
      </c>
      <c r="J71" s="18">
        <f t="shared" si="4"/>
        <v>-600829392.25</v>
      </c>
    </row>
    <row r="72" spans="2:10" ht="10.5" customHeight="1" x14ac:dyDescent="0.2">
      <c r="B72" s="12"/>
      <c r="C72" s="51"/>
      <c r="D72" s="52"/>
      <c r="E72" s="4"/>
      <c r="F72" s="4"/>
      <c r="G72" s="4"/>
      <c r="H72" s="4"/>
      <c r="I72" s="4"/>
      <c r="J72" s="4"/>
    </row>
    <row r="73" spans="2:10" ht="10.5" customHeight="1" x14ac:dyDescent="0.2">
      <c r="B73" s="3"/>
      <c r="C73" s="53" t="s">
        <v>71</v>
      </c>
      <c r="D73" s="48"/>
      <c r="E73" s="4"/>
      <c r="F73" s="4"/>
      <c r="G73" s="4"/>
      <c r="H73" s="4"/>
      <c r="I73" s="4"/>
      <c r="J73" s="4"/>
    </row>
    <row r="74" spans="2:10" ht="25.5" customHeight="1" x14ac:dyDescent="0.2">
      <c r="B74" s="3"/>
      <c r="C74" s="49" t="s">
        <v>72</v>
      </c>
      <c r="D74" s="50"/>
      <c r="E74" s="4"/>
      <c r="F74" s="4"/>
      <c r="G74" s="4"/>
      <c r="H74" s="4"/>
      <c r="I74" s="4"/>
      <c r="J74" s="4"/>
    </row>
    <row r="75" spans="2:10" ht="21" customHeight="1" x14ac:dyDescent="0.2">
      <c r="B75" s="3"/>
      <c r="C75" s="49" t="s">
        <v>73</v>
      </c>
      <c r="D75" s="50"/>
      <c r="E75" s="4"/>
      <c r="F75" s="4"/>
      <c r="G75" s="4"/>
      <c r="H75" s="4"/>
      <c r="I75" s="4"/>
      <c r="J75" s="4"/>
    </row>
    <row r="76" spans="2:10" ht="10.5" customHeight="1" x14ac:dyDescent="0.2">
      <c r="B76" s="3"/>
      <c r="C76" s="53" t="s">
        <v>74</v>
      </c>
      <c r="D76" s="48"/>
      <c r="E76" s="4"/>
      <c r="F76" s="4"/>
      <c r="G76" s="4"/>
      <c r="H76" s="4"/>
      <c r="I76" s="4"/>
      <c r="J76" s="4"/>
    </row>
    <row r="77" spans="2:10" ht="10.5" customHeight="1" thickBot="1" x14ac:dyDescent="0.25">
      <c r="B77" s="20"/>
      <c r="C77" s="56"/>
      <c r="D77" s="57"/>
      <c r="E77" s="21"/>
      <c r="F77" s="21"/>
      <c r="G77" s="21"/>
      <c r="H77" s="21"/>
      <c r="I77" s="21"/>
      <c r="J77" s="21"/>
    </row>
    <row r="79" spans="2:10" x14ac:dyDescent="0.2">
      <c r="B79" s="55" t="s">
        <v>82</v>
      </c>
      <c r="C79" s="55"/>
      <c r="D79" s="55"/>
      <c r="E79" s="55"/>
      <c r="F79" s="55"/>
      <c r="G79" s="55"/>
      <c r="H79" s="55"/>
      <c r="I79" s="55"/>
      <c r="J79" s="55"/>
    </row>
    <row r="83" spans="2:10" x14ac:dyDescent="0.2">
      <c r="B83" s="54" t="s">
        <v>75</v>
      </c>
      <c r="C83" s="54"/>
      <c r="D83" s="54"/>
      <c r="E83" s="54" t="s">
        <v>76</v>
      </c>
      <c r="F83" s="54"/>
      <c r="G83" s="54"/>
      <c r="I83" s="54" t="s">
        <v>77</v>
      </c>
      <c r="J83" s="54"/>
    </row>
    <row r="84" spans="2:10" x14ac:dyDescent="0.2">
      <c r="B84" s="54" t="s">
        <v>78</v>
      </c>
      <c r="C84" s="54"/>
      <c r="D84" s="54"/>
      <c r="E84" s="54" t="s">
        <v>79</v>
      </c>
      <c r="F84" s="54"/>
      <c r="G84" s="54"/>
      <c r="I84" s="54" t="s">
        <v>80</v>
      </c>
      <c r="J84" s="54"/>
    </row>
    <row r="85" spans="2:10" x14ac:dyDescent="0.2">
      <c r="I85" s="22" t="s">
        <v>81</v>
      </c>
      <c r="J85" s="22"/>
    </row>
  </sheetData>
  <mergeCells count="56">
    <mergeCell ref="B84:D84"/>
    <mergeCell ref="E84:G84"/>
    <mergeCell ref="I84:J84"/>
    <mergeCell ref="B79:J79"/>
    <mergeCell ref="C75:D75"/>
    <mergeCell ref="C76:D76"/>
    <mergeCell ref="C77:D77"/>
    <mergeCell ref="B83:D83"/>
    <mergeCell ref="E83:G83"/>
    <mergeCell ref="I83:J83"/>
    <mergeCell ref="C74:D74"/>
    <mergeCell ref="C63:D63"/>
    <mergeCell ref="C64:D64"/>
    <mergeCell ref="C65:D65"/>
    <mergeCell ref="B66:D66"/>
    <mergeCell ref="C67:D67"/>
    <mergeCell ref="B68:D68"/>
    <mergeCell ref="C69:D69"/>
    <mergeCell ref="C70:D70"/>
    <mergeCell ref="B71:D71"/>
    <mergeCell ref="C72:D72"/>
    <mergeCell ref="C73:D73"/>
    <mergeCell ref="C60:D60"/>
    <mergeCell ref="C16:D16"/>
    <mergeCell ref="C17:D17"/>
    <mergeCell ref="C29:D29"/>
    <mergeCell ref="C35:D35"/>
    <mergeCell ref="C36:D36"/>
    <mergeCell ref="C38:D38"/>
    <mergeCell ref="B42:D42"/>
    <mergeCell ref="B43:D43"/>
    <mergeCell ref="B45:D45"/>
    <mergeCell ref="C46:D46"/>
    <mergeCell ref="C55:D55"/>
    <mergeCell ref="C15:D15"/>
    <mergeCell ref="G6:G7"/>
    <mergeCell ref="H6:H7"/>
    <mergeCell ref="I6:I7"/>
    <mergeCell ref="B7:D7"/>
    <mergeCell ref="B8:D8"/>
    <mergeCell ref="B9:D9"/>
    <mergeCell ref="C10:D10"/>
    <mergeCell ref="C11:D11"/>
    <mergeCell ref="C12:D12"/>
    <mergeCell ref="C13:D13"/>
    <mergeCell ref="C14:D14"/>
    <mergeCell ref="B1:J1"/>
    <mergeCell ref="B2:J2"/>
    <mergeCell ref="B3:J3"/>
    <mergeCell ref="B4:J4"/>
    <mergeCell ref="B5:D5"/>
    <mergeCell ref="E5:I5"/>
    <mergeCell ref="J5:J7"/>
    <mergeCell ref="B6:D6"/>
    <mergeCell ref="E6:E7"/>
    <mergeCell ref="F6:F7"/>
  </mergeCells>
  <pageMargins left="0" right="0" top="1.3385826771653544" bottom="0.55118110236220474" header="0.31496062992125984" footer="0.31496062992125984"/>
  <pageSetup scale="59" orientation="portrait" r:id="rId1"/>
  <headerFooter>
    <oddHeader>&amp;C&amp;G</oddHead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Cuenta Publica</dc:creator>
  <cp:lastModifiedBy>Coordinador Cuenta Publica</cp:lastModifiedBy>
  <cp:lastPrinted>2023-04-25T19:28:08Z</cp:lastPrinted>
  <dcterms:created xsi:type="dcterms:W3CDTF">2023-04-24T22:58:18Z</dcterms:created>
  <dcterms:modified xsi:type="dcterms:W3CDTF">2023-04-25T19:28:15Z</dcterms:modified>
</cp:coreProperties>
</file>