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3\PRIMER TRIMESTRE 2023\I. Informacion Contable\"/>
    </mc:Choice>
  </mc:AlternateContent>
  <bookViews>
    <workbookView xWindow="0" yWindow="0" windowWidth="24000" windowHeight="9630"/>
  </bookViews>
  <sheets>
    <sheet name="FLUJO EFECTIVO" sheetId="1" r:id="rId1"/>
  </sheets>
  <externalReferences>
    <externalReference r:id="rId2"/>
  </externalReferences>
  <definedNames>
    <definedName name="_xlnm.Print_Area" localSheetId="0">'FLUJO EFECTIVO'!$A$35:$K$150</definedName>
    <definedName name="_xlnm.Print_Titles" localSheetId="0">'FLUJO EFECTIVO'!$28:$37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0" i="1" l="1"/>
  <c r="I136" i="1"/>
  <c r="I138" i="1" s="1"/>
  <c r="H136" i="1"/>
  <c r="H138" i="1" s="1"/>
  <c r="F133" i="1"/>
  <c r="F132" i="1"/>
  <c r="F131" i="1"/>
  <c r="F129" i="1"/>
  <c r="G127" i="1"/>
  <c r="G126" i="1"/>
  <c r="G125" i="1"/>
  <c r="G124" i="1"/>
  <c r="J122" i="1"/>
  <c r="F120" i="1"/>
  <c r="F117" i="1"/>
  <c r="F113" i="1"/>
  <c r="G112" i="1" s="1"/>
  <c r="G107" i="1" s="1"/>
  <c r="J107" i="1"/>
  <c r="J136" i="1" s="1"/>
  <c r="I104" i="1"/>
  <c r="H104" i="1"/>
  <c r="I100" i="1"/>
  <c r="I98" i="1"/>
  <c r="F98" i="1"/>
  <c r="I97" i="1"/>
  <c r="F96" i="1"/>
  <c r="F95" i="1"/>
  <c r="G94" i="1" s="1"/>
  <c r="G93" i="1"/>
  <c r="G92" i="1"/>
  <c r="J91" i="1"/>
  <c r="F89" i="1"/>
  <c r="F84" i="1"/>
  <c r="G82" i="1"/>
  <c r="G79" i="1" s="1"/>
  <c r="J79" i="1"/>
  <c r="I74" i="1"/>
  <c r="F74" i="1"/>
  <c r="I73" i="1"/>
  <c r="F73" i="1"/>
  <c r="I72" i="1"/>
  <c r="F72" i="1"/>
  <c r="I71" i="1"/>
  <c r="F71" i="1"/>
  <c r="J70" i="1"/>
  <c r="G70" i="1"/>
  <c r="J69" i="1"/>
  <c r="G69" i="1"/>
  <c r="J65" i="1"/>
  <c r="G65" i="1"/>
  <c r="J62" i="1"/>
  <c r="G62" i="1"/>
  <c r="J61" i="1"/>
  <c r="G61" i="1"/>
  <c r="J59" i="1"/>
  <c r="G59" i="1"/>
  <c r="J58" i="1"/>
  <c r="G58" i="1"/>
  <c r="J57" i="1"/>
  <c r="G57" i="1"/>
  <c r="J56" i="1"/>
  <c r="G56" i="1"/>
  <c r="J55" i="1"/>
  <c r="G55" i="1"/>
  <c r="J54" i="1"/>
  <c r="J53" i="1" s="1"/>
  <c r="G54" i="1"/>
  <c r="G53" i="1" s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J40" i="1" s="1"/>
  <c r="G41" i="1"/>
  <c r="G40" i="1" s="1"/>
  <c r="G76" i="1" s="1"/>
  <c r="G91" i="1" l="1"/>
  <c r="J76" i="1"/>
  <c r="G104" i="1"/>
  <c r="G138" i="1" s="1"/>
  <c r="G141" i="1" s="1"/>
  <c r="F142" i="1" s="1"/>
  <c r="G136" i="1"/>
  <c r="G122" i="1"/>
  <c r="J104" i="1"/>
  <c r="J138" i="1" l="1"/>
  <c r="J141" i="1" s="1"/>
</calcChain>
</file>

<file path=xl/sharedStrings.xml><?xml version="1.0" encoding="utf-8"?>
<sst xmlns="http://schemas.openxmlformats.org/spreadsheetml/2006/main" count="129" uniqueCount="99">
  <si>
    <t>Ayuntamiento de Rosarito.</t>
  </si>
  <si>
    <t>Hoja de Trabajo para determinar origen y aplicación de recursos</t>
  </si>
  <si>
    <t>ORIGEN</t>
  </si>
  <si>
    <t>BIENES INMUEBLES, INFRAESTRUCTURA Y CONSTRUCCION EN PROCESO</t>
  </si>
  <si>
    <t>BIENES MUEBLES</t>
  </si>
  <si>
    <t>OTROS ORIGENES DE INVERSION</t>
  </si>
  <si>
    <t>APLICACIÓN</t>
  </si>
  <si>
    <t>ENDEUDAMIENTO NETO</t>
  </si>
  <si>
    <t>INTERNO</t>
  </si>
  <si>
    <t>EXTERNO</t>
  </si>
  <si>
    <t>OTROS ORIGENES DE FINANCIAMIENTO</t>
  </si>
  <si>
    <t xml:space="preserve">ESTADO DE FLUJOS DE EFECTIVO 
</t>
  </si>
  <si>
    <t>DEL 01 DE ENERO AL 31 DE MARZO DEL 2023  (PESOS)</t>
  </si>
  <si>
    <t>31-MARZO-2023</t>
  </si>
  <si>
    <t>31-DIC-2022</t>
  </si>
  <si>
    <t xml:space="preserve">            Flujos de Efectivo de las Actividades de Operación</t>
  </si>
  <si>
    <t xml:space="preserve">                  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</si>
  <si>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</si>
  <si>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</si>
  <si>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</si>
  <si>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</si>
  <si>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</si>
  <si>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</si>
  <si>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</si>
  <si>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</si>
  <si>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</si>
  <si>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</si>
  <si>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</si>
  <si>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 xml:space="preserve">                  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</si>
  <si>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</si>
  <si>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</si>
  <si>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</si>
  <si>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</si>
  <si>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</si>
  <si>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</si>
  <si>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</si>
  <si>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</si>
  <si>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</si>
  <si>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</si>
  <si>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 xml:space="preserve">Donativos  </t>
  </si>
  <si>
    <t>Transferencias al Exterior</t>
  </si>
  <si>
    <t>Participaciones</t>
  </si>
  <si>
    <t>Aportaciones</t>
  </si>
  <si>
    <t>Convenios</t>
  </si>
  <si>
    <t>Otras Aplicaciones de Operación</t>
  </si>
  <si>
    <t xml:space="preserve"> * Intereses de la Deuda Publica</t>
  </si>
  <si>
    <t xml:space="preserve"> * Comisiones de la Deuda Publica</t>
  </si>
  <si>
    <t xml:space="preserve"> * Otros Gastos </t>
  </si>
  <si>
    <t xml:space="preserve"> * Inversión Pública No capitalizable</t>
  </si>
  <si>
    <t xml:space="preserve">                  Flujos Netos de Efectivo por Actividades de Operación</t>
  </si>
  <si>
    <t xml:space="preserve">            Flujos de Efectivo de las Actividades de Inversión</t>
  </si>
  <si>
    <t>Bienes Inmuebles, Infraestructura y Construcciones en Proceso</t>
  </si>
  <si>
    <t>Bienes Muebles</t>
  </si>
  <si>
    <t>Otros Orígenes de Inversión</t>
  </si>
  <si>
    <t xml:space="preserve"> * Depreciacion </t>
  </si>
  <si>
    <t xml:space="preserve"> * Derechos a recibir  Bienes o Servicios</t>
  </si>
  <si>
    <t xml:space="preserve"> * Almacén</t>
  </si>
  <si>
    <t xml:space="preserve"> * Otros Activos Circulantes</t>
  </si>
  <si>
    <t xml:space="preserve"> * Inversiones Financieras  a Largo Plazo</t>
  </si>
  <si>
    <t xml:space="preserve"> * Activos Diferidos</t>
  </si>
  <si>
    <t xml:space="preserve"> * Derechos a Recicir Efectivo y Equivalentes a Largo Plazo</t>
  </si>
  <si>
    <t>Otros Aplicaciones de Inversión:</t>
  </si>
  <si>
    <t xml:space="preserve"> *Almacen</t>
  </si>
  <si>
    <t xml:space="preserve"> * Derechos a recibir  Efectivo o Equivalentes</t>
  </si>
  <si>
    <t xml:space="preserve"> * Activos Intangibles</t>
  </si>
  <si>
    <t xml:space="preserve"> * Derechos a Recibir Efectivo o Equivalentes L.P.</t>
  </si>
  <si>
    <t xml:space="preserve"> * Documentos por Pagar a Largo Plazo</t>
  </si>
  <si>
    <t xml:space="preserve">            Flujos Netos de Efectivo por Actividades de Inversión</t>
  </si>
  <si>
    <t xml:space="preserve">            </t>
  </si>
  <si>
    <t xml:space="preserve">            Flujo de Efectivo de las Actividades de Financiamiento</t>
  </si>
  <si>
    <t>Endeudamientos Neto</t>
  </si>
  <si>
    <t xml:space="preserve">Interno </t>
  </si>
  <si>
    <t>Externo</t>
  </si>
  <si>
    <t>Hacienda Pública / Patrimonio - Resultado del Ejercicio</t>
  </si>
  <si>
    <t>Otros Orígenes de Financiamiento</t>
  </si>
  <si>
    <t xml:space="preserve"> * Cuentas por Pagar a Corto Plazo</t>
  </si>
  <si>
    <t xml:space="preserve"> * Porcion a corto plazo de la Deuda Publica  a largo plazo</t>
  </si>
  <si>
    <t xml:space="preserve"> * Documentos por Pagar a Corto Plazo</t>
  </si>
  <si>
    <t xml:space="preserve"> * Provisiones a Corto Plazo</t>
  </si>
  <si>
    <t xml:space="preserve"> * Otros Pasivos a Corto Plazo</t>
  </si>
  <si>
    <t xml:space="preserve"> * Cuentas por Pagar a Largo Plazo</t>
  </si>
  <si>
    <t xml:space="preserve"> *Donaciones</t>
  </si>
  <si>
    <t xml:space="preserve"> * Pasivos diferidos lp</t>
  </si>
  <si>
    <t>Servicios de la Deuda</t>
  </si>
  <si>
    <t>Otras Aplicaciones de Financiamiento</t>
  </si>
  <si>
    <t xml:space="preserve"> * Porción a Corto Plazo de la Deuda Pública a Largo Plazo</t>
  </si>
  <si>
    <t xml:space="preserve"> * Pasivos Diferidos a Largo Plazo</t>
  </si>
  <si>
    <t xml:space="preserve">                  Flujos Netos de Efectivo Por Actividades de Financiamiento</t>
  </si>
  <si>
    <t xml:space="preserve">            Incremento/Disminución  Neta en el Efectivo y Equivalentes al Efectivo</t>
  </si>
  <si>
    <t xml:space="preserve">            Efectivo y Equivalentes al Efectivo al Inicio del Ejercicio</t>
  </si>
  <si>
    <t xml:space="preserve">            Efectivo y Equivalentes al Efectivo al Final del Ejercicio</t>
  </si>
  <si>
    <t>Bajo protesta de decir verdad declaramos que los Estados Financieros y sus Notas son razonablemente correctos y responsabilidad del emisor.</t>
  </si>
  <si>
    <t>C. Hilda Araceli Brown Figueredo</t>
  </si>
  <si>
    <t>LAE. Manuel Zermeño Chavez</t>
  </si>
  <si>
    <t>C.P. Alejandra Rodríguez Herrera</t>
  </si>
  <si>
    <t>PRESIDENTE MUNICIPAL</t>
  </si>
  <si>
    <t>TESORERO MUNICIPAL</t>
  </si>
  <si>
    <t>DIRECTOR DE CONTABILIDAD</t>
  </si>
  <si>
    <t>(COMPARADO CON EL 31 DE DICIEMBRE DE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</si>
</sst>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#,##0;\(#,##0\)"/>
    <numFmt numFmtId="167" formatCode="#,##0.00;[Red]\(#,##0.00\)"/>
  </numFmts>
  <fonts count="2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0"/>
      <color indexed="8"/>
      <name val="Arial Unicode MS"/>
      <family val="2"/>
    </font>
    <font>
      <b/>
      <u/>
      <sz val="10"/>
      <color indexed="8"/>
      <name val="Arial Unicode MS"/>
      <family val="2"/>
    </font>
    <font>
      <b/>
      <i/>
      <sz val="11"/>
      <color indexed="8"/>
      <name val="Arial Unicode MS"/>
      <family val="2"/>
    </font>
    <font>
      <sz val="11"/>
      <color rgb="FF002060"/>
      <name val="Arial Unicode MS"/>
    </font>
    <font>
      <sz val="11"/>
      <name val="Arial Unicode MS"/>
      <family val="2"/>
    </font>
    <font>
      <b/>
      <sz val="11"/>
      <color rgb="FF002060"/>
      <name val="Arial Unicode MS"/>
      <family val="2"/>
    </font>
    <font>
      <sz val="11"/>
      <color indexed="8"/>
      <name val="Arial Unicode MS"/>
    </font>
    <font>
      <b/>
      <sz val="11"/>
      <name val="Arial Unicode MS"/>
      <family val="2"/>
    </font>
    <font>
      <sz val="11"/>
      <name val="Arial Unicode MS"/>
    </font>
    <font>
      <sz val="11"/>
      <color theme="0"/>
      <name val="Arial Unicode MS"/>
      <family val="2"/>
    </font>
    <font>
      <b/>
      <u val="singleAccounting"/>
      <sz val="11"/>
      <color indexed="8"/>
      <name val="Arial Unicode MS"/>
      <family val="2"/>
    </font>
    <font>
      <b/>
      <i/>
      <sz val="11"/>
      <color theme="0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1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</cellStyleXfs>
  <cellXfs count="130">
    <xf numFmtId="0" fontId="0" fillId="0" borderId="0" xfId="0">
      <alignment vertical="top"/>
    </xf>
    <xf numFmtId="0" fontId="2" fillId="0" borderId="0" xfId="0" applyFont="1" applyAlignment="1">
      <alignment vertical="top"/>
    </xf>
    <xf numFmtId="0" fontId="3" fillId="0" borderId="0" xfId="0" applyFo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4" fontId="3" fillId="0" borderId="0" xfId="2" applyFont="1">
      <alignment vertical="top"/>
    </xf>
    <xf numFmtId="0" fontId="2" fillId="0" borderId="9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0" xfId="0" applyFont="1">
      <alignment vertical="top"/>
    </xf>
    <xf numFmtId="44" fontId="2" fillId="0" borderId="0" xfId="2" applyFont="1">
      <alignment vertical="top"/>
    </xf>
    <xf numFmtId="164" fontId="4" fillId="0" borderId="12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164" fontId="2" fillId="0" borderId="0" xfId="2" applyNumberFormat="1" applyFont="1" applyBorder="1" applyAlignment="1">
      <alignment vertical="top"/>
    </xf>
    <xf numFmtId="164" fontId="2" fillId="0" borderId="12" xfId="2" applyNumberFormat="1" applyFont="1" applyBorder="1" applyAlignment="1">
      <alignment vertical="top"/>
    </xf>
    <xf numFmtId="164" fontId="2" fillId="0" borderId="12" xfId="2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164" fontId="4" fillId="0" borderId="12" xfId="2" applyNumberFormat="1" applyFont="1" applyBorder="1" applyAlignment="1">
      <alignment vertical="top"/>
    </xf>
    <xf numFmtId="164" fontId="2" fillId="0" borderId="12" xfId="2" applyNumberFormat="1" applyFont="1" applyFill="1" applyBorder="1" applyAlignment="1">
      <alignment vertical="top"/>
    </xf>
    <xf numFmtId="0" fontId="2" fillId="0" borderId="0" xfId="0" applyFont="1" applyBorder="1">
      <alignment vertical="top"/>
    </xf>
    <xf numFmtId="0" fontId="2" fillId="0" borderId="12" xfId="0" applyFont="1" applyBorder="1">
      <alignment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12" xfId="2" applyNumberFormat="1" applyFont="1" applyFill="1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43" fontId="2" fillId="0" borderId="0" xfId="1" applyFont="1" applyFill="1" applyBorder="1" applyAlignment="1">
      <alignment horizontal="left" vertical="top" wrapText="1"/>
    </xf>
    <xf numFmtId="43" fontId="9" fillId="0" borderId="0" xfId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vertical="top"/>
    </xf>
    <xf numFmtId="164" fontId="10" fillId="0" borderId="12" xfId="2" applyNumberFormat="1" applyFont="1" applyFill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44" fontId="2" fillId="0" borderId="0" xfId="2" applyFont="1" applyFill="1">
      <alignment vertical="top"/>
    </xf>
    <xf numFmtId="165" fontId="10" fillId="0" borderId="0" xfId="1" applyNumberFormat="1" applyFont="1" applyFill="1">
      <alignment vertical="top"/>
    </xf>
    <xf numFmtId="164" fontId="10" fillId="0" borderId="0" xfId="2" applyNumberFormat="1" applyFont="1" applyFill="1" applyBorder="1" applyAlignment="1">
      <alignment horizontal="left" vertical="top" wrapText="1"/>
    </xf>
    <xf numFmtId="43" fontId="10" fillId="3" borderId="0" xfId="1" applyFont="1" applyFill="1" applyBorder="1" applyAlignment="1">
      <alignment horizontal="left" vertical="top" wrapText="1"/>
    </xf>
    <xf numFmtId="43" fontId="2" fillId="0" borderId="0" xfId="1" applyFont="1">
      <alignment vertical="top"/>
    </xf>
    <xf numFmtId="0" fontId="2" fillId="0" borderId="11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>
      <alignment vertical="top"/>
    </xf>
    <xf numFmtId="164" fontId="10" fillId="0" borderId="0" xfId="2" applyNumberFormat="1" applyFont="1" applyFill="1" applyBorder="1">
      <alignment vertical="top"/>
    </xf>
    <xf numFmtId="4" fontId="2" fillId="0" borderId="0" xfId="0" applyNumberFormat="1" applyFont="1" applyAlignment="1">
      <alignment vertical="top"/>
    </xf>
    <xf numFmtId="164" fontId="4" fillId="0" borderId="0" xfId="2" applyNumberFormat="1" applyFont="1" applyFill="1" applyBorder="1" applyAlignment="1">
      <alignment horizontal="left" vertical="top" wrapText="1"/>
    </xf>
    <xf numFmtId="164" fontId="2" fillId="0" borderId="0" xfId="2" applyNumberFormat="1" applyFont="1" applyFill="1" applyBorder="1" applyAlignment="1">
      <alignment horizontal="left" vertical="top" wrapText="1"/>
    </xf>
    <xf numFmtId="43" fontId="2" fillId="0" borderId="0" xfId="1" applyFont="1" applyFill="1">
      <alignment vertical="top"/>
    </xf>
    <xf numFmtId="43" fontId="10" fillId="0" borderId="0" xfId="1" applyFont="1" applyFill="1">
      <alignment vertical="top"/>
    </xf>
    <xf numFmtId="43" fontId="10" fillId="0" borderId="0" xfId="1" applyFont="1" applyFill="1" applyBorder="1" applyAlignment="1">
      <alignment horizontal="left" vertical="top" wrapText="1"/>
    </xf>
    <xf numFmtId="43" fontId="10" fillId="0" borderId="0" xfId="1" applyFont="1" applyFill="1" applyBorder="1">
      <alignment vertical="top"/>
    </xf>
    <xf numFmtId="164" fontId="2" fillId="0" borderId="0" xfId="0" applyNumberFormat="1" applyFont="1" applyFill="1" applyBorder="1">
      <alignment vertical="top"/>
    </xf>
    <xf numFmtId="164" fontId="13" fillId="0" borderId="12" xfId="2" applyNumberFormat="1" applyFont="1" applyFill="1" applyBorder="1" applyAlignment="1">
      <alignment vertical="top"/>
    </xf>
    <xf numFmtId="164" fontId="13" fillId="0" borderId="12" xfId="2" applyNumberFormat="1" applyFont="1" applyBorder="1" applyAlignment="1">
      <alignment vertical="top"/>
    </xf>
    <xf numFmtId="4" fontId="4" fillId="0" borderId="0" xfId="0" applyNumberFormat="1" applyFont="1" applyAlignment="1">
      <alignment vertical="top"/>
    </xf>
    <xf numFmtId="43" fontId="2" fillId="0" borderId="0" xfId="1" applyFont="1" applyFill="1" applyBorder="1">
      <alignment vertical="top"/>
    </xf>
    <xf numFmtId="0" fontId="4" fillId="0" borderId="11" xfId="0" applyFont="1" applyBorder="1" applyAlignment="1">
      <alignment vertical="top" wrapText="1"/>
    </xf>
    <xf numFmtId="43" fontId="15" fillId="3" borderId="0" xfId="1" applyFont="1" applyFill="1">
      <alignment vertical="top"/>
    </xf>
    <xf numFmtId="164" fontId="4" fillId="0" borderId="0" xfId="0" applyNumberFormat="1" applyFont="1" applyFill="1" applyBorder="1" applyAlignment="1">
      <alignment horizontal="left" vertical="top" wrapText="1"/>
    </xf>
    <xf numFmtId="43" fontId="2" fillId="0" borderId="0" xfId="0" applyNumberFormat="1" applyFont="1">
      <alignment vertical="top"/>
    </xf>
    <xf numFmtId="164" fontId="2" fillId="0" borderId="0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164" fontId="16" fillId="0" borderId="12" xfId="2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>
      <alignment vertical="top"/>
    </xf>
    <xf numFmtId="0" fontId="2" fillId="0" borderId="14" xfId="0" applyFont="1" applyBorder="1" applyAlignment="1">
      <alignment vertical="top"/>
    </xf>
    <xf numFmtId="0" fontId="4" fillId="0" borderId="14" xfId="0" applyFont="1" applyFill="1" applyBorder="1" applyAlignment="1">
      <alignment horizontal="right" vertical="top"/>
    </xf>
    <xf numFmtId="164" fontId="17" fillId="0" borderId="14" xfId="0" applyNumberFormat="1" applyFont="1" applyFill="1" applyBorder="1" applyAlignment="1">
      <alignment horizontal="center" vertical="top"/>
    </xf>
    <xf numFmtId="164" fontId="15" fillId="0" borderId="14" xfId="2" applyNumberFormat="1" applyFont="1" applyFill="1" applyBorder="1" applyAlignment="1">
      <alignment vertical="top"/>
    </xf>
    <xf numFmtId="0" fontId="15" fillId="0" borderId="14" xfId="0" applyFont="1" applyFill="1" applyBorder="1" applyAlignment="1">
      <alignment vertical="top"/>
    </xf>
    <xf numFmtId="164" fontId="10" fillId="0" borderId="14" xfId="2" applyNumberFormat="1" applyFont="1" applyFill="1" applyBorder="1" applyAlignment="1">
      <alignment vertical="top"/>
    </xf>
    <xf numFmtId="164" fontId="15" fillId="0" borderId="15" xfId="2" applyNumberFormat="1" applyFont="1" applyFill="1" applyBorder="1" applyAlignment="1">
      <alignment vertical="top"/>
    </xf>
    <xf numFmtId="0" fontId="18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vertical="top" wrapText="1"/>
    </xf>
    <xf numFmtId="164" fontId="2" fillId="0" borderId="0" xfId="2" applyNumberFormat="1" applyFont="1" applyBorder="1">
      <alignment vertical="top"/>
    </xf>
    <xf numFmtId="164" fontId="2" fillId="0" borderId="0" xfId="0" applyNumberFormat="1" applyFont="1" applyBorder="1">
      <alignment vertical="top"/>
    </xf>
    <xf numFmtId="0" fontId="20" fillId="0" borderId="0" xfId="0" applyFont="1" applyBorder="1" applyAlignment="1">
      <alignment horizontal="center"/>
    </xf>
    <xf numFmtId="167" fontId="2" fillId="0" borderId="16" xfId="0" applyNumberFormat="1" applyFont="1" applyBorder="1" applyAlignment="1">
      <alignment vertical="center"/>
    </xf>
    <xf numFmtId="167" fontId="2" fillId="0" borderId="16" xfId="1" applyNumberFormat="1" applyFont="1" applyBorder="1" applyAlignment="1">
      <alignment horizontal="right" vertical="center"/>
    </xf>
    <xf numFmtId="167" fontId="2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/>
    </xf>
    <xf numFmtId="164" fontId="2" fillId="0" borderId="0" xfId="2" applyNumberFormat="1" applyFont="1" applyBorder="1" applyAlignment="1">
      <alignment horizontal="left" vertical="top"/>
    </xf>
    <xf numFmtId="164" fontId="2" fillId="0" borderId="0" xfId="2" applyNumberFormat="1" applyFont="1" applyBorder="1" applyAlignment="1">
      <alignment horizontal="left" vertical="center"/>
    </xf>
    <xf numFmtId="164" fontId="4" fillId="0" borderId="0" xfId="2" applyNumberFormat="1" applyFont="1" applyBorder="1" applyAlignment="1">
      <alignment horizontal="left" vertical="top"/>
    </xf>
    <xf numFmtId="164" fontId="2" fillId="0" borderId="0" xfId="2" applyNumberFormat="1" applyFont="1" applyFill="1" applyBorder="1" applyAlignment="1">
      <alignment horizontal="left" vertical="top"/>
    </xf>
    <xf numFmtId="44" fontId="2" fillId="0" borderId="0" xfId="2" applyFont="1" applyBorder="1" applyAlignment="1">
      <alignment horizontal="left" vertical="top"/>
    </xf>
    <xf numFmtId="164" fontId="4" fillId="0" borderId="0" xfId="2" applyNumberFormat="1" applyFont="1" applyFill="1" applyBorder="1" applyAlignment="1">
      <alignment horizontal="left" vertical="top"/>
    </xf>
    <xf numFmtId="164" fontId="2" fillId="0" borderId="0" xfId="2" applyNumberFormat="1" applyFont="1" applyFill="1" applyAlignment="1">
      <alignment horizontal="left" vertical="top"/>
    </xf>
    <xf numFmtId="43" fontId="2" fillId="0" borderId="0" xfId="0" applyNumberFormat="1" applyFont="1" applyFill="1" applyBorder="1" applyAlignment="1">
      <alignment horizontal="left" vertical="top"/>
    </xf>
    <xf numFmtId="164" fontId="10" fillId="0" borderId="0" xfId="2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165" fontId="2" fillId="0" borderId="0" xfId="1" applyNumberFormat="1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65" fontId="12" fillId="0" borderId="0" xfId="1" applyNumberFormat="1" applyFont="1" applyFill="1" applyBorder="1" applyAlignment="1">
      <alignment horizontal="left" vertical="top"/>
    </xf>
    <xf numFmtId="165" fontId="14" fillId="0" borderId="0" xfId="1" applyNumberFormat="1" applyFont="1" applyFill="1" applyBorder="1" applyAlignment="1">
      <alignment horizontal="left" vertical="top"/>
    </xf>
    <xf numFmtId="164" fontId="13" fillId="0" borderId="0" xfId="2" applyNumberFormat="1" applyFont="1" applyBorder="1" applyAlignment="1">
      <alignment horizontal="left" vertical="top"/>
    </xf>
    <xf numFmtId="164" fontId="13" fillId="0" borderId="0" xfId="2" applyNumberFormat="1" applyFont="1" applyFill="1" applyBorder="1" applyAlignment="1">
      <alignment horizontal="left" vertical="top"/>
    </xf>
    <xf numFmtId="164" fontId="16" fillId="0" borderId="0" xfId="2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8" fillId="4" borderId="0" xfId="0" applyFont="1" applyFill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6" fontId="4" fillId="0" borderId="14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 readingOrder="1"/>
    </xf>
    <xf numFmtId="0" fontId="4" fillId="2" borderId="2" xfId="0" applyFont="1" applyFill="1" applyBorder="1" applyAlignment="1">
      <alignment horizontal="center" vertical="top" wrapText="1" readingOrder="1"/>
    </xf>
    <xf numFmtId="0" fontId="4" fillId="2" borderId="3" xfId="0" applyFont="1" applyFill="1" applyBorder="1" applyAlignment="1">
      <alignment horizontal="center" vertical="top" wrapText="1" readingOrder="1"/>
    </xf>
    <xf numFmtId="0" fontId="4" fillId="2" borderId="4" xfId="0" applyFont="1" applyFill="1" applyBorder="1" applyAlignment="1">
      <alignment horizontal="center" vertical="top" wrapText="1" readingOrder="1"/>
    </xf>
    <xf numFmtId="0" fontId="4" fillId="2" borderId="0" xfId="0" applyFont="1" applyFill="1" applyBorder="1" applyAlignment="1">
      <alignment horizontal="center" vertical="top" wrapText="1" readingOrder="1"/>
    </xf>
    <xf numFmtId="0" fontId="4" fillId="2" borderId="5" xfId="0" applyFont="1" applyFill="1" applyBorder="1" applyAlignment="1">
      <alignment horizontal="center" vertical="top" wrapText="1" readingOrder="1"/>
    </xf>
    <xf numFmtId="0" fontId="4" fillId="2" borderId="6" xfId="0" applyFont="1" applyFill="1" applyBorder="1" applyAlignment="1">
      <alignment horizontal="center" vertical="top" wrapText="1" readingOrder="1"/>
    </xf>
    <xf numFmtId="0" fontId="4" fillId="2" borderId="7" xfId="0" applyFont="1" applyFill="1" applyBorder="1" applyAlignment="1">
      <alignment horizontal="center" vertical="top" wrapText="1" readingOrder="1"/>
    </xf>
    <xf numFmtId="0" fontId="4" fillId="2" borderId="8" xfId="0" applyFont="1" applyFill="1" applyBorder="1" applyAlignment="1">
      <alignment horizontal="center" vertical="top" wrapText="1" readingOrder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.CONY%20;)%20&#9829;\Edos%20Financieros%20%202023\MARZO%20EDOS.%20FIN.%20CON%20LOGOS%201ER%20TRIM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23"/>
      <sheetName val="BALANZA 2022"/>
      <sheetName val="ESTADO SITUACION FIN"/>
      <sheetName val="EDO. DE ACTIVIDADES"/>
      <sheetName val="EDO. DE VARIACION"/>
      <sheetName val="ESTADO DE CAMBIOS"/>
      <sheetName val="NUEVO VHP"/>
      <sheetName val="EDO CAMBIOS SITUACION FIN"/>
      <sheetName val="FLUJO EFECTIVO CPMARTIN"/>
      <sheetName val="ANALITICO DE ACTIVO"/>
      <sheetName val="NEV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/>
      <sheetData sheetId="1"/>
      <sheetData sheetId="2">
        <row r="17">
          <cell r="I17">
            <v>241699513.88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54">
          <cell r="Y54">
            <v>-336337.66999989748</v>
          </cell>
        </row>
      </sheetData>
      <sheetData sheetId="3">
        <row r="15">
          <cell r="I15">
            <v>117116394.29000001</v>
          </cell>
          <cell r="K15">
            <v>239892316.65000001</v>
          </cell>
        </row>
        <row r="16">
          <cell r="I16">
            <v>995087.69</v>
          </cell>
          <cell r="K16">
            <v>3794962.7</v>
          </cell>
        </row>
        <row r="17">
          <cell r="I17">
            <v>456002.64</v>
          </cell>
          <cell r="K17">
            <v>2294132.42</v>
          </cell>
        </row>
        <row r="18">
          <cell r="I18">
            <v>39960139.049999997</v>
          </cell>
          <cell r="K18">
            <v>138335084.09</v>
          </cell>
        </row>
        <row r="19">
          <cell r="I19">
            <v>6047907.3899999997</v>
          </cell>
          <cell r="K19">
            <v>23684023.390000001</v>
          </cell>
        </row>
        <row r="20">
          <cell r="I20">
            <v>3902218.53</v>
          </cell>
          <cell r="K20">
            <v>23873572.640000001</v>
          </cell>
        </row>
        <row r="21">
          <cell r="K21">
            <v>0</v>
          </cell>
        </row>
        <row r="22">
          <cell r="I22">
            <v>0</v>
          </cell>
          <cell r="K22">
            <v>294</v>
          </cell>
        </row>
        <row r="25">
          <cell r="I25">
            <v>135692858.16</v>
          </cell>
          <cell r="K25">
            <v>488662429.64999998</v>
          </cell>
        </row>
        <row r="26">
          <cell r="K26">
            <v>0</v>
          </cell>
        </row>
        <row r="28">
          <cell r="I28">
            <v>497628.11</v>
          </cell>
          <cell r="K28">
            <v>1184798.45</v>
          </cell>
        </row>
        <row r="39">
          <cell r="I39">
            <v>94904564.890000001</v>
          </cell>
          <cell r="K39">
            <v>415918378.86000001</v>
          </cell>
        </row>
        <row r="40">
          <cell r="I40">
            <v>5317641.97</v>
          </cell>
          <cell r="K40">
            <v>60441781.439999998</v>
          </cell>
        </row>
        <row r="41">
          <cell r="I41">
            <v>21106892.93</v>
          </cell>
          <cell r="K41">
            <v>111549955.67</v>
          </cell>
        </row>
        <row r="42">
          <cell r="I42">
            <v>0</v>
          </cell>
          <cell r="K42">
            <v>0</v>
          </cell>
        </row>
        <row r="44">
          <cell r="I44">
            <v>12732847.199999999</v>
          </cell>
          <cell r="K44">
            <v>50477123.93</v>
          </cell>
        </row>
        <row r="45">
          <cell r="I45">
            <v>798679.2</v>
          </cell>
          <cell r="K45">
            <v>1843698.72</v>
          </cell>
        </row>
        <row r="47">
          <cell r="I47">
            <v>3002073</v>
          </cell>
          <cell r="K47">
            <v>13561271.810000001</v>
          </cell>
        </row>
        <row r="48">
          <cell r="K48">
            <v>0</v>
          </cell>
        </row>
        <row r="51">
          <cell r="K51">
            <v>0</v>
          </cell>
        </row>
        <row r="57">
          <cell r="I57">
            <v>0</v>
          </cell>
          <cell r="K57">
            <v>0</v>
          </cell>
        </row>
        <row r="60">
          <cell r="I60">
            <v>3206832.09</v>
          </cell>
          <cell r="K60">
            <v>13752876.960000001</v>
          </cell>
        </row>
        <row r="61">
          <cell r="K61">
            <v>0</v>
          </cell>
        </row>
        <row r="66">
          <cell r="I66">
            <v>411736.08</v>
          </cell>
          <cell r="K66">
            <v>14662944.280000001</v>
          </cell>
        </row>
        <row r="75">
          <cell r="I75">
            <v>7164846.2999999998</v>
          </cell>
          <cell r="K75">
            <v>147009761.96000001</v>
          </cell>
        </row>
      </sheetData>
      <sheetData sheetId="4"/>
      <sheetData sheetId="5"/>
      <sheetData sheetId="6"/>
      <sheetData sheetId="7">
        <row r="9">
          <cell r="L9">
            <v>3373666.7199999997</v>
          </cell>
        </row>
        <row r="10">
          <cell r="J10">
            <v>21702</v>
          </cell>
        </row>
        <row r="12">
          <cell r="L12">
            <v>7346.05</v>
          </cell>
        </row>
        <row r="17">
          <cell r="J17">
            <v>17106.420000000158</v>
          </cell>
        </row>
        <row r="18">
          <cell r="L18">
            <v>67692481.230000019</v>
          </cell>
        </row>
        <row r="19">
          <cell r="L19">
            <v>19867.280000001192</v>
          </cell>
        </row>
        <row r="20">
          <cell r="L20">
            <v>1159998.8399999999</v>
          </cell>
        </row>
        <row r="30">
          <cell r="J30">
            <v>5953895.7199999988</v>
          </cell>
        </row>
        <row r="32">
          <cell r="L32">
            <v>3852120.2999999989</v>
          </cell>
        </row>
        <row r="36">
          <cell r="L36">
            <v>13223007.800000001</v>
          </cell>
        </row>
        <row r="37">
          <cell r="J37">
            <v>569065.20000000007</v>
          </cell>
        </row>
        <row r="41">
          <cell r="L41">
            <v>2276.3699999999953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">
          <cell r="L15">
            <v>-983732.78</v>
          </cell>
        </row>
        <row r="29">
          <cell r="L29">
            <v>-2707286.1399999997</v>
          </cell>
        </row>
        <row r="33">
          <cell r="L33">
            <v>4933986.7100000009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1"/>
  <sheetViews>
    <sheetView tabSelected="1" view="pageBreakPreview" topLeftCell="A34" zoomScale="110" zoomScaleNormal="100" zoomScaleSheetLayoutView="110" workbookViewId="0">
      <selection activeCell="C41" sqref="C41:E41"/>
    </sheetView>
  </sheetViews>
  <sheetFormatPr baseColWidth="10" defaultColWidth="9.140625" defaultRowHeight="12.75"/>
  <cols>
    <col min="1" max="1" width="3.7109375" style="2" customWidth="1"/>
    <col min="2" max="2" width="4.28515625" style="2" customWidth="1"/>
    <col min="3" max="3" width="14.28515625" style="2" customWidth="1"/>
    <col min="4" max="4" width="12.7109375" style="2" customWidth="1"/>
    <col min="5" max="5" width="54.28515625" style="2" customWidth="1"/>
    <col min="6" max="6" width="16.5703125" style="2" customWidth="1"/>
    <col min="7" max="7" width="19.42578125" style="2" customWidth="1"/>
    <col min="8" max="8" width="1.28515625" style="2" customWidth="1"/>
    <col min="9" max="9" width="14" style="2" hidden="1" customWidth="1"/>
    <col min="10" max="10" width="19.7109375" style="2" bestFit="1" customWidth="1"/>
    <col min="11" max="11" width="5" style="2" customWidth="1"/>
    <col min="12" max="12" width="14.140625" style="2" bestFit="1" customWidth="1"/>
    <col min="13" max="13" width="18.42578125" style="2" customWidth="1"/>
    <col min="14" max="14" width="13.85546875" style="2" bestFit="1" customWidth="1"/>
    <col min="15" max="15" width="15.85546875" style="5" bestFit="1" customWidth="1"/>
    <col min="16" max="16384" width="9.140625" style="2"/>
  </cols>
  <sheetData>
    <row r="1" spans="1:12" ht="14.25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hidden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 hidden="1">
      <c r="A4" s="3" t="s">
        <v>2</v>
      </c>
      <c r="B4" s="1"/>
      <c r="C4" s="1"/>
      <c r="D4" s="1"/>
      <c r="E4" s="1"/>
      <c r="F4" s="1"/>
      <c r="G4" s="1"/>
      <c r="H4" s="1"/>
      <c r="I4" s="1"/>
      <c r="J4" s="1">
        <v>2013</v>
      </c>
      <c r="K4" s="1"/>
      <c r="L4" s="1"/>
    </row>
    <row r="5" spans="1:12" ht="14.25" hidden="1">
      <c r="A5" s="1" t="s">
        <v>3</v>
      </c>
      <c r="B5" s="1"/>
      <c r="C5" s="1"/>
      <c r="D5" s="1"/>
      <c r="E5" s="1"/>
      <c r="F5" s="1"/>
      <c r="G5" s="1"/>
      <c r="H5" s="1"/>
      <c r="I5" s="1"/>
      <c r="J5" s="1">
        <v>713594562.32000005</v>
      </c>
      <c r="K5" s="1"/>
      <c r="L5" s="1"/>
    </row>
    <row r="6" spans="1:12" ht="14.25" hidden="1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25" hidden="1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 hidden="1">
      <c r="A8" s="3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hidden="1">
      <c r="A9" s="1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hidden="1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hidden="1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hidden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 hidden="1">
      <c r="A14" s="3" t="s">
        <v>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hidden="1">
      <c r="A15" s="1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hidden="1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hidden="1">
      <c r="A17" s="1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hidden="1">
      <c r="A18" s="1" t="s">
        <v>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 hidden="1">
      <c r="A19" s="3" t="s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 hidden="1">
      <c r="A20" s="1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4.25" hidden="1">
      <c r="A21" s="1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4.25" hidden="1">
      <c r="A22" s="1" t="s">
        <v>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hidden="1">
      <c r="A23" s="1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4.2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4.2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4.25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5" ht="18" hidden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4"/>
      <c r="L33" s="1"/>
    </row>
    <row r="34" spans="1:15" ht="7.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5" ht="19.5" customHeight="1">
      <c r="A35" s="121" t="s">
        <v>11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3"/>
      <c r="L35" s="1"/>
    </row>
    <row r="36" spans="1:15" ht="19.5" customHeight="1">
      <c r="A36" s="124" t="s">
        <v>12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6"/>
      <c r="L36" s="1"/>
    </row>
    <row r="37" spans="1:15" ht="19.5" customHeight="1" thickBot="1">
      <c r="A37" s="127" t="s">
        <v>98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9"/>
      <c r="L37" s="1"/>
    </row>
    <row r="38" spans="1:15" ht="14.25">
      <c r="A38" s="6"/>
      <c r="B38" s="7"/>
      <c r="C38" s="7"/>
      <c r="D38" s="7"/>
      <c r="E38" s="7"/>
      <c r="F38" s="7"/>
      <c r="G38" s="8" t="s">
        <v>13</v>
      </c>
      <c r="H38" s="9"/>
      <c r="I38" s="10"/>
      <c r="J38" s="8" t="s">
        <v>14</v>
      </c>
      <c r="K38" s="11"/>
      <c r="L38" s="1"/>
    </row>
    <row r="39" spans="1:15" s="15" customFormat="1" ht="15.75" customHeight="1">
      <c r="A39" s="113" t="s">
        <v>15</v>
      </c>
      <c r="B39" s="114"/>
      <c r="C39" s="114"/>
      <c r="D39" s="114"/>
      <c r="E39" s="114"/>
      <c r="F39" s="12"/>
      <c r="G39" s="85"/>
      <c r="H39" s="85"/>
      <c r="I39" s="85"/>
      <c r="J39" s="85"/>
      <c r="K39" s="14"/>
      <c r="L39" s="1"/>
      <c r="O39" s="16"/>
    </row>
    <row r="40" spans="1:15" s="15" customFormat="1" ht="15.75" customHeight="1">
      <c r="A40" s="113" t="s">
        <v>16</v>
      </c>
      <c r="B40" s="114"/>
      <c r="C40" s="114"/>
      <c r="D40" s="114"/>
      <c r="E40" s="114"/>
      <c r="F40" s="12"/>
      <c r="G40" s="86">
        <f>SUM(G41:G51)</f>
        <v>304668235.86000001</v>
      </c>
      <c r="H40" s="86"/>
      <c r="I40" s="86"/>
      <c r="J40" s="86">
        <f>SUM(J41:J51)</f>
        <v>921721613.99000001</v>
      </c>
      <c r="K40" s="17"/>
      <c r="L40" s="1"/>
      <c r="O40" s="16"/>
    </row>
    <row r="41" spans="1:15" s="15" customFormat="1" ht="15.75" customHeight="1">
      <c r="A41" s="18"/>
      <c r="B41" s="19"/>
      <c r="C41" s="119" t="s">
        <v>17</v>
      </c>
      <c r="D41" s="119"/>
      <c r="E41" s="119"/>
      <c r="F41" s="20"/>
      <c r="G41" s="87">
        <f>+'[1]EDO. DE ACTIVIDADES'!I15</f>
        <v>117116394.29000001</v>
      </c>
      <c r="H41" s="87"/>
      <c r="I41" s="87"/>
      <c r="J41" s="87">
        <f>+'[1]EDO. DE ACTIVIDADES'!K15</f>
        <v>239892316.65000001</v>
      </c>
      <c r="K41" s="22"/>
      <c r="L41" s="1"/>
      <c r="O41" s="16"/>
    </row>
    <row r="42" spans="1:15" s="15" customFormat="1" ht="15.75" customHeight="1">
      <c r="A42" s="18"/>
      <c r="B42" s="19"/>
      <c r="C42" s="119" t="s">
        <v>18</v>
      </c>
      <c r="D42" s="119"/>
      <c r="E42" s="119"/>
      <c r="F42" s="20"/>
      <c r="G42" s="87">
        <f>+'[1]EDO. DE ACTIVIDADES'!I16</f>
        <v>995087.69</v>
      </c>
      <c r="H42" s="87"/>
      <c r="I42" s="87"/>
      <c r="J42" s="87">
        <f>+'[1]EDO. DE ACTIVIDADES'!K16</f>
        <v>3794962.7</v>
      </c>
      <c r="K42" s="22"/>
      <c r="L42" s="1"/>
      <c r="O42" s="16"/>
    </row>
    <row r="43" spans="1:15" s="15" customFormat="1" ht="15.75" customHeight="1">
      <c r="A43" s="18"/>
      <c r="B43" s="19"/>
      <c r="C43" s="119" t="s">
        <v>19</v>
      </c>
      <c r="D43" s="119"/>
      <c r="E43" s="119"/>
      <c r="F43" s="20"/>
      <c r="G43" s="87">
        <f>+'[1]EDO. DE ACTIVIDADES'!I17</f>
        <v>456002.64</v>
      </c>
      <c r="H43" s="87"/>
      <c r="I43" s="87"/>
      <c r="J43" s="87">
        <f>+'[1]EDO. DE ACTIVIDADES'!K17</f>
        <v>2294132.42</v>
      </c>
      <c r="K43" s="22"/>
      <c r="L43" s="1"/>
      <c r="O43" s="16"/>
    </row>
    <row r="44" spans="1:15" s="15" customFormat="1" ht="15.75" customHeight="1">
      <c r="A44" s="18"/>
      <c r="B44" s="19"/>
      <c r="C44" s="119" t="s">
        <v>20</v>
      </c>
      <c r="D44" s="119"/>
      <c r="E44" s="119"/>
      <c r="F44" s="20"/>
      <c r="G44" s="87">
        <f>+'[1]EDO. DE ACTIVIDADES'!I18</f>
        <v>39960139.049999997</v>
      </c>
      <c r="H44" s="87"/>
      <c r="I44" s="87"/>
      <c r="J44" s="87">
        <f>+'[1]EDO. DE ACTIVIDADES'!K18</f>
        <v>138335084.09</v>
      </c>
      <c r="K44" s="22"/>
      <c r="L44" s="1"/>
      <c r="O44" s="16"/>
    </row>
    <row r="45" spans="1:15" s="15" customFormat="1" ht="15.75" customHeight="1">
      <c r="A45" s="18"/>
      <c r="B45" s="19"/>
      <c r="C45" s="119" t="s">
        <v>21</v>
      </c>
      <c r="D45" s="119"/>
      <c r="E45" s="119"/>
      <c r="F45" s="20"/>
      <c r="G45" s="87">
        <f>+'[1]EDO. DE ACTIVIDADES'!I19</f>
        <v>6047907.3899999997</v>
      </c>
      <c r="H45" s="87"/>
      <c r="I45" s="87"/>
      <c r="J45" s="87">
        <f>+'[1]EDO. DE ACTIVIDADES'!K19</f>
        <v>23684023.390000001</v>
      </c>
      <c r="K45" s="22"/>
      <c r="L45" s="1"/>
      <c r="O45" s="16"/>
    </row>
    <row r="46" spans="1:15" s="15" customFormat="1" ht="15.75" customHeight="1">
      <c r="A46" s="18"/>
      <c r="B46" s="19"/>
      <c r="C46" s="119" t="s">
        <v>22</v>
      </c>
      <c r="D46" s="119"/>
      <c r="E46" s="119"/>
      <c r="F46" s="20"/>
      <c r="G46" s="87">
        <f>+'[1]EDO. DE ACTIVIDADES'!I20</f>
        <v>3902218.53</v>
      </c>
      <c r="H46" s="87"/>
      <c r="I46" s="87"/>
      <c r="J46" s="87">
        <f>+'[1]EDO. DE ACTIVIDADES'!K20</f>
        <v>23873572.640000001</v>
      </c>
      <c r="K46" s="22"/>
      <c r="L46" s="1"/>
      <c r="O46" s="16"/>
    </row>
    <row r="47" spans="1:15" s="15" customFormat="1" ht="15.75" customHeight="1">
      <c r="A47" s="18"/>
      <c r="B47" s="19"/>
      <c r="C47" s="119" t="s">
        <v>23</v>
      </c>
      <c r="D47" s="119"/>
      <c r="E47" s="119"/>
      <c r="F47" s="20"/>
      <c r="G47" s="87">
        <f>+'[1]EDO. DE ACTIVIDADES'!I21</f>
        <v>0</v>
      </c>
      <c r="H47" s="87"/>
      <c r="I47" s="87"/>
      <c r="J47" s="87">
        <f>+'[1]EDO. DE ACTIVIDADES'!K21</f>
        <v>0</v>
      </c>
      <c r="K47" s="22"/>
      <c r="L47" s="1"/>
      <c r="O47" s="16"/>
    </row>
    <row r="48" spans="1:15" s="15" customFormat="1" ht="32.25" customHeight="1">
      <c r="A48" s="18"/>
      <c r="B48" s="19"/>
      <c r="C48" s="119" t="s">
        <v>24</v>
      </c>
      <c r="D48" s="119"/>
      <c r="E48" s="119"/>
      <c r="F48" s="20"/>
      <c r="G48" s="88">
        <f>+'[1]EDO. DE ACTIVIDADES'!I22</f>
        <v>0</v>
      </c>
      <c r="H48" s="88"/>
      <c r="I48" s="88"/>
      <c r="J48" s="88">
        <f>+'[1]EDO. DE ACTIVIDADES'!K22</f>
        <v>294</v>
      </c>
      <c r="K48" s="23"/>
      <c r="L48" s="1"/>
      <c r="O48" s="16"/>
    </row>
    <row r="49" spans="1:15" s="15" customFormat="1" ht="15.75" customHeight="1">
      <c r="A49" s="18"/>
      <c r="B49" s="19"/>
      <c r="C49" s="112" t="s">
        <v>25</v>
      </c>
      <c r="D49" s="112"/>
      <c r="E49" s="112"/>
      <c r="F49" s="24"/>
      <c r="G49" s="87">
        <f>+'[1]EDO. DE ACTIVIDADES'!I25</f>
        <v>135692858.16</v>
      </c>
      <c r="H49" s="87"/>
      <c r="I49" s="87"/>
      <c r="J49" s="87">
        <f>+'[1]EDO. DE ACTIVIDADES'!K25</f>
        <v>488662429.64999998</v>
      </c>
      <c r="K49" s="22"/>
      <c r="L49" s="1"/>
      <c r="O49" s="16"/>
    </row>
    <row r="50" spans="1:15" s="15" customFormat="1" ht="15.75" customHeight="1">
      <c r="A50" s="18"/>
      <c r="B50" s="19"/>
      <c r="C50" s="112" t="s">
        <v>26</v>
      </c>
      <c r="D50" s="112"/>
      <c r="E50" s="112"/>
      <c r="F50" s="24"/>
      <c r="G50" s="87">
        <f>+'[1]EDO. DE ACTIVIDADES'!I26</f>
        <v>0</v>
      </c>
      <c r="H50" s="87"/>
      <c r="I50" s="87"/>
      <c r="J50" s="87">
        <f>+'[1]EDO. DE ACTIVIDADES'!K26</f>
        <v>0</v>
      </c>
      <c r="K50" s="22"/>
      <c r="L50" s="1"/>
      <c r="O50" s="16"/>
    </row>
    <row r="51" spans="1:15" s="15" customFormat="1" ht="15.75" customHeight="1">
      <c r="A51" s="18"/>
      <c r="B51" s="19"/>
      <c r="C51" s="112" t="s">
        <v>27</v>
      </c>
      <c r="D51" s="112"/>
      <c r="E51" s="112"/>
      <c r="F51" s="24"/>
      <c r="G51" s="87">
        <f>+'[1]EDO. DE ACTIVIDADES'!I28</f>
        <v>497628.11</v>
      </c>
      <c r="H51" s="87"/>
      <c r="I51" s="87"/>
      <c r="J51" s="87">
        <f>+'[1]EDO. DE ACTIVIDADES'!K28</f>
        <v>1184798.45</v>
      </c>
      <c r="K51" s="22"/>
      <c r="L51" s="1"/>
      <c r="O51" s="16"/>
    </row>
    <row r="52" spans="1:15" s="15" customFormat="1" ht="10.5" customHeight="1">
      <c r="A52" s="113"/>
      <c r="B52" s="114"/>
      <c r="C52" s="114"/>
      <c r="D52" s="114"/>
      <c r="E52" s="114"/>
      <c r="F52" s="12"/>
      <c r="G52" s="87"/>
      <c r="H52" s="87"/>
      <c r="I52" s="87"/>
      <c r="J52" s="87"/>
      <c r="K52" s="22"/>
      <c r="L52" s="1"/>
      <c r="O52" s="16"/>
    </row>
    <row r="53" spans="1:15" s="15" customFormat="1" ht="15.75" customHeight="1">
      <c r="A53" s="113" t="s">
        <v>28</v>
      </c>
      <c r="B53" s="114"/>
      <c r="C53" s="114"/>
      <c r="D53" s="114"/>
      <c r="E53" s="114"/>
      <c r="F53" s="12"/>
      <c r="G53" s="89">
        <f>SUM(G54:G70)</f>
        <v>148646113.66</v>
      </c>
      <c r="H53" s="89"/>
      <c r="I53" s="89"/>
      <c r="J53" s="89">
        <f>SUM(J54:J70)</f>
        <v>829217793.63</v>
      </c>
      <c r="K53" s="25"/>
      <c r="L53" s="1"/>
      <c r="O53" s="16"/>
    </row>
    <row r="54" spans="1:15" s="15" customFormat="1" ht="15.75" customHeight="1">
      <c r="A54" s="18"/>
      <c r="B54" s="19"/>
      <c r="C54" s="112" t="s">
        <v>29</v>
      </c>
      <c r="D54" s="112"/>
      <c r="E54" s="112"/>
      <c r="F54" s="24"/>
      <c r="G54" s="90">
        <f>+'[1]EDO. DE ACTIVIDADES'!I39</f>
        <v>94904564.890000001</v>
      </c>
      <c r="H54" s="90"/>
      <c r="I54" s="87"/>
      <c r="J54" s="90">
        <f>+'[1]EDO. DE ACTIVIDADES'!K39</f>
        <v>415918378.86000001</v>
      </c>
      <c r="K54" s="26"/>
      <c r="L54" s="1"/>
      <c r="O54" s="16"/>
    </row>
    <row r="55" spans="1:15" s="15" customFormat="1" ht="15.75" customHeight="1">
      <c r="A55" s="18"/>
      <c r="B55" s="19"/>
      <c r="C55" s="112" t="s">
        <v>30</v>
      </c>
      <c r="D55" s="112"/>
      <c r="E55" s="112"/>
      <c r="F55" s="24"/>
      <c r="G55" s="90">
        <f>+'[1]EDO. DE ACTIVIDADES'!I40</f>
        <v>5317641.97</v>
      </c>
      <c r="H55" s="90"/>
      <c r="I55" s="87"/>
      <c r="J55" s="90">
        <f>+'[1]EDO. DE ACTIVIDADES'!K40</f>
        <v>60441781.439999998</v>
      </c>
      <c r="K55" s="26"/>
      <c r="L55" s="1"/>
      <c r="O55" s="16"/>
    </row>
    <row r="56" spans="1:15" s="15" customFormat="1" ht="15.75" customHeight="1">
      <c r="A56" s="18"/>
      <c r="B56" s="19"/>
      <c r="C56" s="112" t="s">
        <v>31</v>
      </c>
      <c r="D56" s="112"/>
      <c r="E56" s="112"/>
      <c r="F56" s="24"/>
      <c r="G56" s="90">
        <f>+'[1]EDO. DE ACTIVIDADES'!I41</f>
        <v>21106892.93</v>
      </c>
      <c r="H56" s="90"/>
      <c r="I56" s="87"/>
      <c r="J56" s="90">
        <f>+'[1]EDO. DE ACTIVIDADES'!K41</f>
        <v>111549955.67</v>
      </c>
      <c r="K56" s="26"/>
      <c r="L56" s="1"/>
      <c r="O56" s="16"/>
    </row>
    <row r="57" spans="1:15" s="15" customFormat="1" ht="15.75" customHeight="1">
      <c r="A57" s="18"/>
      <c r="B57" s="19"/>
      <c r="C57" s="112" t="s">
        <v>25</v>
      </c>
      <c r="D57" s="112"/>
      <c r="E57" s="112"/>
      <c r="F57" s="24"/>
      <c r="G57" s="90">
        <f>+'[1]EDO. DE ACTIVIDADES'!I42</f>
        <v>0</v>
      </c>
      <c r="H57" s="90"/>
      <c r="I57" s="87"/>
      <c r="J57" s="90">
        <f>+'[1]EDO. DE ACTIVIDADES'!K42</f>
        <v>0</v>
      </c>
      <c r="K57" s="26"/>
      <c r="L57" s="1"/>
      <c r="O57" s="16"/>
    </row>
    <row r="58" spans="1:15" s="15" customFormat="1" ht="15.75" customHeight="1">
      <c r="A58" s="18"/>
      <c r="B58" s="19"/>
      <c r="C58" s="112" t="s">
        <v>32</v>
      </c>
      <c r="D58" s="112"/>
      <c r="E58" s="112"/>
      <c r="F58" s="24"/>
      <c r="G58" s="87">
        <f>+'[1]EDO. DE ACTIVIDADES'!I44</f>
        <v>12732847.199999999</v>
      </c>
      <c r="H58" s="87"/>
      <c r="I58" s="87"/>
      <c r="J58" s="87">
        <f>+'[1]EDO. DE ACTIVIDADES'!K44</f>
        <v>50477123.93</v>
      </c>
      <c r="K58" s="22"/>
      <c r="L58" s="1"/>
      <c r="O58" s="16"/>
    </row>
    <row r="59" spans="1:15" s="15" customFormat="1" ht="15.75" customHeight="1">
      <c r="A59" s="18"/>
      <c r="B59" s="19"/>
      <c r="C59" s="112" t="s">
        <v>33</v>
      </c>
      <c r="D59" s="112"/>
      <c r="E59" s="112"/>
      <c r="F59" s="24"/>
      <c r="G59" s="87">
        <f>+'[1]EDO. DE ACTIVIDADES'!I45</f>
        <v>798679.2</v>
      </c>
      <c r="H59" s="87"/>
      <c r="I59" s="87"/>
      <c r="J59" s="87">
        <f>+'[1]EDO. DE ACTIVIDADES'!K45</f>
        <v>1843698.72</v>
      </c>
      <c r="K59" s="22"/>
      <c r="L59" s="1"/>
      <c r="O59" s="16"/>
    </row>
    <row r="60" spans="1:15" s="15" customFormat="1" ht="15.75" customHeight="1">
      <c r="A60" s="18"/>
      <c r="B60" s="19"/>
      <c r="C60" s="112" t="s">
        <v>34</v>
      </c>
      <c r="D60" s="112"/>
      <c r="E60" s="112"/>
      <c r="F60" s="24"/>
      <c r="G60" s="87">
        <v>0</v>
      </c>
      <c r="H60" s="87"/>
      <c r="I60" s="87"/>
      <c r="J60" s="87">
        <v>0</v>
      </c>
      <c r="K60" s="22"/>
      <c r="L60" s="1"/>
      <c r="O60" s="16"/>
    </row>
    <row r="61" spans="1:15" s="15" customFormat="1" ht="15.75" customHeight="1">
      <c r="A61" s="18"/>
      <c r="B61" s="19"/>
      <c r="C61" s="112" t="s">
        <v>35</v>
      </c>
      <c r="D61" s="112"/>
      <c r="E61" s="112"/>
      <c r="F61" s="24"/>
      <c r="G61" s="87">
        <f>+'[1]EDO. DE ACTIVIDADES'!I47</f>
        <v>3002073</v>
      </c>
      <c r="H61" s="87"/>
      <c r="I61" s="87"/>
      <c r="J61" s="87">
        <f>+'[1]EDO. DE ACTIVIDADES'!K47</f>
        <v>13561271.810000001</v>
      </c>
      <c r="K61" s="22"/>
      <c r="L61" s="1"/>
      <c r="O61" s="16"/>
    </row>
    <row r="62" spans="1:15" s="15" customFormat="1" ht="15.75" customHeight="1">
      <c r="A62" s="18"/>
      <c r="B62" s="19"/>
      <c r="C62" s="112" t="s">
        <v>36</v>
      </c>
      <c r="D62" s="112"/>
      <c r="E62" s="112"/>
      <c r="F62" s="24"/>
      <c r="G62" s="87">
        <f>+'[1]EDO. DE ACTIVIDADES'!I48</f>
        <v>0</v>
      </c>
      <c r="H62" s="87"/>
      <c r="I62" s="87"/>
      <c r="J62" s="87">
        <f>+'[1]EDO. DE ACTIVIDADES'!K48</f>
        <v>0</v>
      </c>
      <c r="K62" s="22"/>
      <c r="L62" s="1"/>
      <c r="O62" s="16"/>
    </row>
    <row r="63" spans="1:15" s="15" customFormat="1" ht="15.75" customHeight="1">
      <c r="A63" s="18"/>
      <c r="B63" s="19"/>
      <c r="C63" s="112" t="s">
        <v>37</v>
      </c>
      <c r="D63" s="112"/>
      <c r="E63" s="112"/>
      <c r="F63" s="24"/>
      <c r="G63" s="87">
        <v>0</v>
      </c>
      <c r="H63" s="87"/>
      <c r="I63" s="87"/>
      <c r="J63" s="87">
        <v>0</v>
      </c>
      <c r="K63" s="22"/>
      <c r="L63" s="1"/>
      <c r="O63" s="16"/>
    </row>
    <row r="64" spans="1:15" s="15" customFormat="1" ht="15.75" customHeight="1">
      <c r="A64" s="18"/>
      <c r="B64" s="19"/>
      <c r="C64" s="112" t="s">
        <v>38</v>
      </c>
      <c r="D64" s="112"/>
      <c r="E64" s="112"/>
      <c r="F64" s="24"/>
      <c r="G64" s="87"/>
      <c r="H64" s="87"/>
      <c r="I64" s="87"/>
      <c r="J64" s="87"/>
      <c r="K64" s="22"/>
      <c r="L64" s="1"/>
      <c r="O64" s="16"/>
    </row>
    <row r="65" spans="1:15" s="15" customFormat="1" ht="15.75" customHeight="1">
      <c r="A65" s="18"/>
      <c r="B65" s="19"/>
      <c r="C65" s="112" t="s">
        <v>39</v>
      </c>
      <c r="D65" s="112"/>
      <c r="E65" s="112"/>
      <c r="F65" s="24"/>
      <c r="G65" s="87">
        <f>+'[1]EDO. DE ACTIVIDADES'!I51</f>
        <v>0</v>
      </c>
      <c r="H65" s="87"/>
      <c r="I65" s="87"/>
      <c r="J65" s="87">
        <f>+'[1]EDO. DE ACTIVIDADES'!K51</f>
        <v>0</v>
      </c>
      <c r="K65" s="22"/>
      <c r="L65" s="1"/>
      <c r="O65" s="16"/>
    </row>
    <row r="66" spans="1:15" s="15" customFormat="1" ht="15.75" customHeight="1">
      <c r="A66" s="18"/>
      <c r="B66" s="19"/>
      <c r="C66" s="112" t="s">
        <v>40</v>
      </c>
      <c r="D66" s="112"/>
      <c r="E66" s="112"/>
      <c r="F66" s="24"/>
      <c r="G66" s="87">
        <v>0</v>
      </c>
      <c r="H66" s="87"/>
      <c r="I66" s="87"/>
      <c r="J66" s="87">
        <v>0</v>
      </c>
      <c r="K66" s="22"/>
      <c r="L66" s="1"/>
      <c r="O66" s="16"/>
    </row>
    <row r="67" spans="1:15" s="15" customFormat="1" ht="15.75" customHeight="1">
      <c r="A67" s="18"/>
      <c r="B67" s="19"/>
      <c r="C67" s="112" t="s">
        <v>41</v>
      </c>
      <c r="D67" s="112"/>
      <c r="E67" s="112"/>
      <c r="F67" s="24"/>
      <c r="G67" s="91"/>
      <c r="H67" s="91"/>
      <c r="I67" s="91"/>
      <c r="J67" s="91"/>
      <c r="K67" s="22"/>
      <c r="L67" s="1"/>
      <c r="O67" s="16"/>
    </row>
    <row r="68" spans="1:15" s="15" customFormat="1" ht="15.75" customHeight="1">
      <c r="A68" s="18"/>
      <c r="B68" s="19"/>
      <c r="C68" s="112" t="s">
        <v>42</v>
      </c>
      <c r="D68" s="112"/>
      <c r="E68" s="112"/>
      <c r="F68" s="24"/>
      <c r="G68" s="91"/>
      <c r="H68" s="91"/>
      <c r="I68" s="91"/>
      <c r="J68" s="91"/>
      <c r="K68" s="22"/>
      <c r="L68" s="1"/>
      <c r="O68" s="16"/>
    </row>
    <row r="69" spans="1:15" s="15" customFormat="1" ht="15.75" customHeight="1">
      <c r="A69" s="18"/>
      <c r="B69" s="19"/>
      <c r="C69" s="112" t="s">
        <v>43</v>
      </c>
      <c r="D69" s="112"/>
      <c r="E69" s="112"/>
      <c r="F69" s="24"/>
      <c r="G69" s="87">
        <f>+'[1]EDO. DE ACTIVIDADES'!I57</f>
        <v>0</v>
      </c>
      <c r="H69" s="87"/>
      <c r="I69" s="87"/>
      <c r="J69" s="87">
        <f>+'[1]EDO. DE ACTIVIDADES'!K57</f>
        <v>0</v>
      </c>
      <c r="K69" s="22"/>
      <c r="L69" s="1"/>
      <c r="O69" s="16"/>
    </row>
    <row r="70" spans="1:15" s="15" customFormat="1" ht="17.25" customHeight="1">
      <c r="A70" s="18"/>
      <c r="B70" s="19"/>
      <c r="C70" s="112" t="s">
        <v>44</v>
      </c>
      <c r="D70" s="112"/>
      <c r="E70" s="112"/>
      <c r="F70" s="24"/>
      <c r="G70" s="87">
        <f>SUM(F71:F75)</f>
        <v>10783414.469999999</v>
      </c>
      <c r="H70" s="87"/>
      <c r="I70" s="87"/>
      <c r="J70" s="87">
        <f>SUM(I71:I74)</f>
        <v>175425583.20000002</v>
      </c>
      <c r="K70" s="22"/>
      <c r="L70" s="1"/>
      <c r="O70" s="16"/>
    </row>
    <row r="71" spans="1:15" s="15" customFormat="1" ht="15.75" hidden="1" customHeight="1">
      <c r="A71" s="18"/>
      <c r="B71" s="19"/>
      <c r="C71" s="112" t="s">
        <v>45</v>
      </c>
      <c r="D71" s="112"/>
      <c r="E71" s="112"/>
      <c r="F71" s="21">
        <f>+'[1]EDO. DE ACTIVIDADES'!I60</f>
        <v>3206832.09</v>
      </c>
      <c r="G71" s="85"/>
      <c r="H71" s="85"/>
      <c r="I71" s="87">
        <f>+'[1]EDO. DE ACTIVIDADES'!K60</f>
        <v>13752876.960000001</v>
      </c>
      <c r="J71" s="85"/>
      <c r="K71" s="28"/>
      <c r="L71" s="1"/>
      <c r="O71" s="16"/>
    </row>
    <row r="72" spans="1:15" s="15" customFormat="1" ht="15.75" hidden="1" customHeight="1">
      <c r="A72" s="18"/>
      <c r="B72" s="19"/>
      <c r="C72" s="112" t="s">
        <v>46</v>
      </c>
      <c r="D72" s="112"/>
      <c r="E72" s="112"/>
      <c r="F72" s="21">
        <f>+'[1]EDO. DE ACTIVIDADES'!I61</f>
        <v>0</v>
      </c>
      <c r="G72" s="85"/>
      <c r="H72" s="85"/>
      <c r="I72" s="87">
        <f>+'[1]EDO. DE ACTIVIDADES'!K61</f>
        <v>0</v>
      </c>
      <c r="J72" s="85"/>
      <c r="K72" s="28"/>
      <c r="L72" s="1"/>
      <c r="O72" s="16"/>
    </row>
    <row r="73" spans="1:15" s="15" customFormat="1" ht="15.75" hidden="1" customHeight="1">
      <c r="A73" s="18"/>
      <c r="B73" s="19"/>
      <c r="C73" s="112" t="s">
        <v>47</v>
      </c>
      <c r="D73" s="112"/>
      <c r="E73" s="112"/>
      <c r="F73" s="21">
        <f>+'[1]EDO. DE ACTIVIDADES'!I66</f>
        <v>411736.08</v>
      </c>
      <c r="G73" s="85"/>
      <c r="H73" s="85"/>
      <c r="I73" s="87">
        <f>+'[1]EDO. DE ACTIVIDADES'!K66</f>
        <v>14662944.280000001</v>
      </c>
      <c r="J73" s="87"/>
      <c r="K73" s="22"/>
      <c r="L73" s="1"/>
      <c r="O73" s="16"/>
    </row>
    <row r="74" spans="1:15" s="15" customFormat="1" ht="15.75" hidden="1" customHeight="1">
      <c r="A74" s="18"/>
      <c r="B74" s="19"/>
      <c r="C74" s="112" t="s">
        <v>48</v>
      </c>
      <c r="D74" s="112"/>
      <c r="E74" s="112"/>
      <c r="F74" s="21">
        <f>+'[1]EDO. DE ACTIVIDADES'!I75</f>
        <v>7164846.2999999998</v>
      </c>
      <c r="G74" s="85"/>
      <c r="H74" s="85"/>
      <c r="I74" s="87">
        <f>+'[1]EDO. DE ACTIVIDADES'!K75</f>
        <v>147009761.96000001</v>
      </c>
      <c r="J74" s="85"/>
      <c r="K74" s="28"/>
      <c r="L74" s="1"/>
      <c r="O74" s="16"/>
    </row>
    <row r="75" spans="1:15" s="15" customFormat="1" ht="7.5" customHeight="1">
      <c r="A75" s="18"/>
      <c r="B75" s="19"/>
      <c r="C75" s="24"/>
      <c r="D75" s="24"/>
      <c r="E75" s="24"/>
      <c r="F75" s="21"/>
      <c r="G75" s="85"/>
      <c r="H75" s="85"/>
      <c r="I75" s="87"/>
      <c r="J75" s="87"/>
      <c r="K75" s="22"/>
      <c r="L75" s="1"/>
      <c r="O75" s="16"/>
    </row>
    <row r="76" spans="1:15" s="15" customFormat="1" ht="15.75" customHeight="1">
      <c r="A76" s="113" t="s">
        <v>49</v>
      </c>
      <c r="B76" s="114"/>
      <c r="C76" s="114"/>
      <c r="D76" s="114"/>
      <c r="E76" s="114"/>
      <c r="F76" s="29"/>
      <c r="G76" s="92">
        <f>+G40-G53</f>
        <v>156022122.20000002</v>
      </c>
      <c r="H76" s="92"/>
      <c r="I76" s="90"/>
      <c r="J76" s="92">
        <f>+J40-J53</f>
        <v>92503820.360000014</v>
      </c>
      <c r="K76" s="30"/>
      <c r="L76" s="1"/>
      <c r="O76" s="16"/>
    </row>
    <row r="77" spans="1:15" s="15" customFormat="1" ht="7.5" customHeight="1">
      <c r="A77" s="31"/>
      <c r="B77" s="12"/>
      <c r="C77" s="12"/>
      <c r="D77" s="12"/>
      <c r="E77" s="12"/>
      <c r="F77" s="29"/>
      <c r="G77" s="90"/>
      <c r="H77" s="90"/>
      <c r="I77" s="90"/>
      <c r="J77" s="90"/>
      <c r="K77" s="26"/>
      <c r="L77" s="1"/>
      <c r="O77" s="16"/>
    </row>
    <row r="78" spans="1:15" s="15" customFormat="1" ht="15.75" customHeight="1">
      <c r="A78" s="113" t="s">
        <v>50</v>
      </c>
      <c r="B78" s="114"/>
      <c r="C78" s="114"/>
      <c r="D78" s="114"/>
      <c r="E78" s="114"/>
      <c r="F78" s="29"/>
      <c r="G78" s="90"/>
      <c r="H78" s="90"/>
      <c r="I78" s="90"/>
      <c r="J78" s="90"/>
      <c r="K78" s="26"/>
      <c r="L78" s="1"/>
      <c r="O78" s="16"/>
    </row>
    <row r="79" spans="1:15" s="15" customFormat="1" ht="15.75" customHeight="1">
      <c r="A79" s="113" t="s">
        <v>16</v>
      </c>
      <c r="B79" s="114"/>
      <c r="C79" s="114"/>
      <c r="D79" s="114"/>
      <c r="E79" s="114"/>
      <c r="F79" s="29"/>
      <c r="G79" s="92">
        <f>SUM(G80:G89)</f>
        <v>38808.420000000158</v>
      </c>
      <c r="H79" s="92"/>
      <c r="I79" s="90"/>
      <c r="J79" s="92">
        <f>SUM(J80:J89)</f>
        <v>126520627</v>
      </c>
      <c r="K79" s="30"/>
      <c r="L79" s="1"/>
      <c r="O79" s="16"/>
    </row>
    <row r="80" spans="1:15" s="15" customFormat="1" ht="15.75" customHeight="1">
      <c r="A80" s="18"/>
      <c r="B80" s="118"/>
      <c r="C80" s="112" t="s">
        <v>51</v>
      </c>
      <c r="D80" s="112"/>
      <c r="E80" s="112"/>
      <c r="F80" s="32"/>
      <c r="G80" s="93">
        <v>0</v>
      </c>
      <c r="H80" s="90"/>
      <c r="I80" s="90"/>
      <c r="J80" s="90">
        <v>0</v>
      </c>
      <c r="K80" s="26"/>
      <c r="L80" s="1"/>
      <c r="O80" s="16"/>
    </row>
    <row r="81" spans="1:15" s="15" customFormat="1" ht="19.5" customHeight="1">
      <c r="A81" s="18"/>
      <c r="B81" s="118"/>
      <c r="C81" s="112" t="s">
        <v>52</v>
      </c>
      <c r="D81" s="112"/>
      <c r="E81" s="112"/>
      <c r="F81" s="33"/>
      <c r="G81" s="94"/>
      <c r="H81" s="90"/>
      <c r="I81" s="90"/>
      <c r="J81" s="95"/>
      <c r="K81" s="35"/>
      <c r="L81" s="1"/>
      <c r="O81" s="16"/>
    </row>
    <row r="82" spans="1:15" s="15" customFormat="1" ht="16.5" customHeight="1">
      <c r="A82" s="18"/>
      <c r="B82" s="36"/>
      <c r="C82" s="112" t="s">
        <v>53</v>
      </c>
      <c r="D82" s="112"/>
      <c r="E82" s="112"/>
      <c r="F82" s="37"/>
      <c r="G82" s="90">
        <f>SUM(F83:F89)</f>
        <v>38808.420000000158</v>
      </c>
      <c r="H82" s="90"/>
      <c r="I82" s="90"/>
      <c r="J82" s="90">
        <v>126520627</v>
      </c>
      <c r="K82" s="26"/>
      <c r="L82" s="1"/>
      <c r="O82" s="16"/>
    </row>
    <row r="83" spans="1:15" s="15" customFormat="1" ht="15.75" hidden="1" customHeight="1">
      <c r="A83" s="18"/>
      <c r="B83" s="36"/>
      <c r="C83" s="112" t="s">
        <v>54</v>
      </c>
      <c r="D83" s="112"/>
      <c r="E83" s="112"/>
      <c r="F83" s="38">
        <v>0</v>
      </c>
      <c r="G83" s="95"/>
      <c r="H83" s="95"/>
      <c r="I83" s="95"/>
      <c r="J83" s="95"/>
      <c r="K83" s="35"/>
      <c r="L83" s="1"/>
      <c r="O83" s="16"/>
    </row>
    <row r="84" spans="1:15" s="15" customFormat="1" ht="15.75" hidden="1" customHeight="1">
      <c r="A84" s="18"/>
      <c r="B84" s="36"/>
      <c r="C84" s="112" t="s">
        <v>55</v>
      </c>
      <c r="D84" s="112"/>
      <c r="E84" s="112"/>
      <c r="F84" s="39">
        <f>+'[1]EDO CAMBIOS SITUACION FIN'!J10</f>
        <v>21702</v>
      </c>
      <c r="G84" s="95"/>
      <c r="H84" s="95"/>
      <c r="I84" s="85"/>
      <c r="J84" s="95"/>
      <c r="K84" s="35"/>
      <c r="L84" s="1"/>
      <c r="O84" s="16"/>
    </row>
    <row r="85" spans="1:15" s="15" customFormat="1" ht="15.75" hidden="1" customHeight="1">
      <c r="A85" s="18"/>
      <c r="B85" s="36"/>
      <c r="C85" s="112" t="s">
        <v>56</v>
      </c>
      <c r="D85" s="112"/>
      <c r="E85" s="112"/>
      <c r="F85" s="40"/>
      <c r="G85" s="95"/>
      <c r="H85" s="95"/>
      <c r="I85" s="95"/>
      <c r="J85" s="95"/>
      <c r="K85" s="35"/>
      <c r="L85" s="1"/>
      <c r="O85" s="16"/>
    </row>
    <row r="86" spans="1:15" s="15" customFormat="1" ht="15.75" hidden="1" customHeight="1">
      <c r="A86" s="18"/>
      <c r="B86" s="36"/>
      <c r="C86" s="112" t="s">
        <v>57</v>
      </c>
      <c r="D86" s="112"/>
      <c r="E86" s="112"/>
      <c r="F86" s="34"/>
      <c r="G86" s="96"/>
      <c r="H86" s="95"/>
      <c r="I86" s="95"/>
      <c r="J86" s="95"/>
      <c r="K86" s="35"/>
      <c r="L86" s="1"/>
      <c r="O86" s="16"/>
    </row>
    <row r="87" spans="1:15" s="15" customFormat="1" ht="15.75" hidden="1" customHeight="1">
      <c r="A87" s="18"/>
      <c r="B87" s="36"/>
      <c r="C87" s="112" t="s">
        <v>58</v>
      </c>
      <c r="D87" s="112"/>
      <c r="E87" s="112"/>
      <c r="F87" s="40"/>
      <c r="G87" s="95"/>
      <c r="H87" s="95"/>
      <c r="I87" s="95"/>
      <c r="J87" s="95"/>
      <c r="K87" s="35"/>
      <c r="L87" s="1"/>
      <c r="O87" s="16"/>
    </row>
    <row r="88" spans="1:15" s="15" customFormat="1" ht="15.75" hidden="1" customHeight="1">
      <c r="A88" s="18"/>
      <c r="B88" s="36"/>
      <c r="C88" s="112" t="s">
        <v>59</v>
      </c>
      <c r="D88" s="112"/>
      <c r="E88" s="112"/>
      <c r="F88" s="41"/>
      <c r="G88" s="95"/>
      <c r="H88" s="95"/>
      <c r="I88" s="95"/>
      <c r="J88" s="95"/>
      <c r="K88" s="35"/>
      <c r="L88" s="1"/>
      <c r="O88" s="16"/>
    </row>
    <row r="89" spans="1:15" s="15" customFormat="1" ht="15.75" hidden="1" customHeight="1">
      <c r="A89" s="18"/>
      <c r="B89" s="36"/>
      <c r="C89" s="112" t="s">
        <v>60</v>
      </c>
      <c r="D89" s="112"/>
      <c r="E89" s="112"/>
      <c r="F89" s="42">
        <f>+'[1]EDO CAMBIOS SITUACION FIN'!J17</f>
        <v>17106.420000000158</v>
      </c>
      <c r="G89" s="96"/>
      <c r="H89" s="95"/>
      <c r="I89" s="85"/>
      <c r="J89" s="95"/>
      <c r="K89" s="35"/>
      <c r="L89" s="1"/>
      <c r="O89" s="16"/>
    </row>
    <row r="90" spans="1:15" s="15" customFormat="1" ht="8.25" customHeight="1">
      <c r="A90" s="18"/>
      <c r="B90" s="36"/>
      <c r="C90" s="24"/>
      <c r="D90" s="24"/>
      <c r="E90" s="24"/>
      <c r="F90" s="37"/>
      <c r="G90" s="90"/>
      <c r="H90" s="90"/>
      <c r="I90" s="90"/>
      <c r="J90" s="90"/>
      <c r="K90" s="26"/>
      <c r="L90" s="1"/>
      <c r="O90" s="16"/>
    </row>
    <row r="91" spans="1:15" s="15" customFormat="1" ht="15.75" customHeight="1">
      <c r="A91" s="113" t="s">
        <v>28</v>
      </c>
      <c r="B91" s="114"/>
      <c r="C91" s="114"/>
      <c r="D91" s="114"/>
      <c r="E91" s="114"/>
      <c r="F91" s="29"/>
      <c r="G91" s="92">
        <f>SUM(G92:G94)</f>
        <v>72253360.12000002</v>
      </c>
      <c r="H91" s="92"/>
      <c r="I91" s="90"/>
      <c r="J91" s="92">
        <f>SUM(J92:J94)</f>
        <v>54522967</v>
      </c>
      <c r="K91" s="30"/>
      <c r="L91" s="1"/>
      <c r="O91" s="16"/>
    </row>
    <row r="92" spans="1:15" s="15" customFormat="1" ht="15.75" customHeight="1">
      <c r="A92" s="43"/>
      <c r="B92" s="19"/>
      <c r="C92" s="112" t="s">
        <v>51</v>
      </c>
      <c r="D92" s="112"/>
      <c r="E92" s="112"/>
      <c r="F92" s="44"/>
      <c r="G92" s="97">
        <f>+'[1]EDO CAMBIOS SITUACION FIN'!L18</f>
        <v>67692481.230000019</v>
      </c>
      <c r="H92" s="95"/>
      <c r="I92" s="95"/>
      <c r="J92" s="95">
        <v>35180728</v>
      </c>
      <c r="K92" s="35"/>
      <c r="L92" s="1"/>
      <c r="O92" s="16"/>
    </row>
    <row r="93" spans="1:15" s="15" customFormat="1" ht="15.75" customHeight="1">
      <c r="A93" s="43"/>
      <c r="B93" s="19"/>
      <c r="C93" s="112" t="s">
        <v>52</v>
      </c>
      <c r="D93" s="112"/>
      <c r="E93" s="112"/>
      <c r="F93" s="44"/>
      <c r="G93" s="95">
        <f>+'[1]EDO CAMBIOS SITUACION FIN'!L19</f>
        <v>19867.280000001192</v>
      </c>
      <c r="H93" s="96"/>
      <c r="I93" s="95"/>
      <c r="J93" s="95">
        <v>18897966</v>
      </c>
      <c r="K93" s="35"/>
      <c r="L93" s="1"/>
      <c r="O93" s="16"/>
    </row>
    <row r="94" spans="1:15" s="15" customFormat="1" ht="15.75" customHeight="1">
      <c r="A94" s="43"/>
      <c r="B94" s="19"/>
      <c r="C94" s="112" t="s">
        <v>61</v>
      </c>
      <c r="D94" s="112"/>
      <c r="E94" s="112"/>
      <c r="F94" s="45"/>
      <c r="G94" s="95">
        <f>SUM(F95:F99)</f>
        <v>4541011.6099999994</v>
      </c>
      <c r="H94" s="95"/>
      <c r="I94" s="95"/>
      <c r="J94" s="95">
        <v>444273</v>
      </c>
      <c r="K94" s="35"/>
      <c r="L94" s="1"/>
      <c r="O94" s="16"/>
    </row>
    <row r="95" spans="1:15" s="15" customFormat="1" ht="15.75" hidden="1" customHeight="1">
      <c r="A95" s="43"/>
      <c r="B95" s="19"/>
      <c r="C95" s="112" t="s">
        <v>62</v>
      </c>
      <c r="D95" s="112"/>
      <c r="E95" s="112"/>
      <c r="F95" s="34">
        <f>+'[1]EDO CAMBIOS SITUACION FIN'!L12</f>
        <v>7346.05</v>
      </c>
      <c r="G95" s="95"/>
      <c r="H95" s="95"/>
      <c r="I95" s="98"/>
      <c r="J95" s="95"/>
      <c r="K95" s="35"/>
      <c r="L95" s="1"/>
      <c r="O95" s="16"/>
    </row>
    <row r="96" spans="1:15" s="15" customFormat="1" ht="15.75" hidden="1" customHeight="1">
      <c r="A96" s="43"/>
      <c r="B96" s="19"/>
      <c r="C96" s="112" t="s">
        <v>63</v>
      </c>
      <c r="D96" s="112"/>
      <c r="E96" s="112"/>
      <c r="F96" s="40">
        <f>+'[1]EDO CAMBIOS SITUACION FIN'!L9</f>
        <v>3373666.7199999997</v>
      </c>
      <c r="G96" s="95"/>
      <c r="H96" s="95"/>
      <c r="I96" s="98"/>
      <c r="J96" s="95"/>
      <c r="K96" s="35"/>
      <c r="L96" s="1"/>
      <c r="O96" s="16"/>
    </row>
    <row r="97" spans="1:15" s="15" customFormat="1" ht="15.75" hidden="1" customHeight="1">
      <c r="A97" s="43"/>
      <c r="B97" s="19"/>
      <c r="C97" s="112" t="s">
        <v>55</v>
      </c>
      <c r="D97" s="112"/>
      <c r="E97" s="112"/>
      <c r="G97" s="95"/>
      <c r="H97" s="95"/>
      <c r="I97" s="95">
        <f>'[1]NO ESTADO SIT FINAN 2016-2015'!L15</f>
        <v>-983732.78</v>
      </c>
      <c r="J97" s="95"/>
      <c r="K97" s="35"/>
      <c r="L97" s="1"/>
      <c r="O97" s="16"/>
    </row>
    <row r="98" spans="1:15" s="15" customFormat="1" ht="15.75" hidden="1" customHeight="1">
      <c r="A98" s="43"/>
      <c r="B98" s="19"/>
      <c r="C98" s="112" t="s">
        <v>64</v>
      </c>
      <c r="D98" s="112"/>
      <c r="E98" s="112"/>
      <c r="F98" s="34">
        <f>+'[1]EDO CAMBIOS SITUACION FIN'!L20</f>
        <v>1159998.8399999999</v>
      </c>
      <c r="G98" s="95"/>
      <c r="H98" s="95"/>
      <c r="I98" s="95">
        <f>+'[1]NO ESTADO SIT FINAN 2016-2015'!L33</f>
        <v>4933986.7100000009</v>
      </c>
      <c r="J98" s="95"/>
      <c r="K98" s="35"/>
      <c r="L98" s="1"/>
      <c r="O98" s="16"/>
    </row>
    <row r="99" spans="1:15" s="15" customFormat="1" ht="15.75" hidden="1" customHeight="1">
      <c r="A99" s="43"/>
      <c r="B99" s="19"/>
      <c r="C99" s="112" t="s">
        <v>58</v>
      </c>
      <c r="D99" s="112"/>
      <c r="E99" s="112"/>
      <c r="G99" s="95"/>
      <c r="H99" s="95"/>
      <c r="I99" s="98"/>
      <c r="J99" s="95"/>
      <c r="K99" s="35"/>
      <c r="L99" s="1"/>
      <c r="O99" s="16"/>
    </row>
    <row r="100" spans="1:15" s="15" customFormat="1" ht="15.75" hidden="1" customHeight="1">
      <c r="A100" s="43"/>
      <c r="B100" s="19"/>
      <c r="C100" s="112" t="s">
        <v>65</v>
      </c>
      <c r="D100" s="112"/>
      <c r="E100" s="112"/>
      <c r="F100" s="34"/>
      <c r="G100" s="95"/>
      <c r="H100" s="95"/>
      <c r="I100" s="95">
        <f>'[1]NO ESTADO SIT FINAN 2016-2015'!L29</f>
        <v>-2707286.1399999997</v>
      </c>
      <c r="J100" s="95"/>
      <c r="K100" s="35"/>
      <c r="L100" s="1"/>
      <c r="O100" s="16"/>
    </row>
    <row r="101" spans="1:15" s="15" customFormat="1" ht="15.75" hidden="1" customHeight="1">
      <c r="A101" s="43"/>
      <c r="B101" s="19"/>
      <c r="C101" s="112" t="s">
        <v>66</v>
      </c>
      <c r="D101" s="112"/>
      <c r="E101" s="112"/>
      <c r="F101" s="47"/>
      <c r="G101" s="95"/>
      <c r="H101" s="95"/>
      <c r="I101" s="95"/>
      <c r="J101" s="95"/>
      <c r="K101" s="35"/>
      <c r="L101" s="1"/>
      <c r="O101" s="16"/>
    </row>
    <row r="102" spans="1:15" s="15" customFormat="1" ht="15.75" hidden="1" customHeight="1">
      <c r="A102" s="43"/>
      <c r="B102" s="19"/>
      <c r="C102" s="112" t="s">
        <v>57</v>
      </c>
      <c r="D102" s="112"/>
      <c r="E102" s="112"/>
      <c r="F102" s="34"/>
      <c r="G102" s="90"/>
      <c r="H102" s="90"/>
      <c r="I102" s="95"/>
      <c r="J102" s="92"/>
      <c r="K102" s="30"/>
      <c r="L102" s="1"/>
      <c r="O102" s="16"/>
    </row>
    <row r="103" spans="1:15" s="15" customFormat="1" ht="7.5" customHeight="1">
      <c r="A103" s="43"/>
      <c r="B103" s="19"/>
      <c r="C103" s="24"/>
      <c r="D103" s="24"/>
      <c r="E103" s="24"/>
      <c r="F103" s="45"/>
      <c r="G103" s="90"/>
      <c r="H103" s="90"/>
      <c r="I103" s="95"/>
      <c r="J103" s="92"/>
      <c r="K103" s="30"/>
      <c r="L103" s="1"/>
      <c r="O103" s="16"/>
    </row>
    <row r="104" spans="1:15" s="15" customFormat="1" ht="15.75" customHeight="1">
      <c r="A104" s="113" t="s">
        <v>67</v>
      </c>
      <c r="B104" s="114"/>
      <c r="C104" s="114"/>
      <c r="D104" s="114"/>
      <c r="E104" s="114"/>
      <c r="F104" s="29"/>
      <c r="G104" s="89">
        <f>+G79-G91</f>
        <v>-72214551.700000018</v>
      </c>
      <c r="H104" s="89">
        <f>+H79-H91-H102</f>
        <v>0</v>
      </c>
      <c r="I104" s="89">
        <f>+I79-I91-I102</f>
        <v>0</v>
      </c>
      <c r="J104" s="89">
        <f>+J79-J91-J102</f>
        <v>71997660</v>
      </c>
      <c r="K104" s="25"/>
      <c r="L104" s="1"/>
      <c r="O104" s="16"/>
    </row>
    <row r="105" spans="1:15" s="15" customFormat="1" ht="8.25" customHeight="1">
      <c r="A105" s="113" t="s">
        <v>68</v>
      </c>
      <c r="B105" s="114"/>
      <c r="C105" s="114"/>
      <c r="D105" s="114"/>
      <c r="E105" s="114"/>
      <c r="F105" s="29"/>
      <c r="G105" s="87"/>
      <c r="H105" s="87"/>
      <c r="I105" s="87"/>
      <c r="J105" s="87"/>
      <c r="K105" s="22"/>
      <c r="L105" s="48"/>
      <c r="O105" s="16"/>
    </row>
    <row r="106" spans="1:15" s="15" customFormat="1" ht="15.75" customHeight="1">
      <c r="A106" s="113" t="s">
        <v>69</v>
      </c>
      <c r="B106" s="114"/>
      <c r="C106" s="114"/>
      <c r="D106" s="114"/>
      <c r="E106" s="114"/>
      <c r="F106" s="29"/>
      <c r="G106" s="87"/>
      <c r="H106" s="87"/>
      <c r="I106" s="87"/>
      <c r="J106" s="87"/>
      <c r="K106" s="22"/>
      <c r="L106" s="48"/>
      <c r="O106" s="16"/>
    </row>
    <row r="107" spans="1:15" s="15" customFormat="1" ht="15" customHeight="1">
      <c r="A107" s="113" t="s">
        <v>16</v>
      </c>
      <c r="B107" s="114"/>
      <c r="C107" s="114"/>
      <c r="D107" s="114"/>
      <c r="E107" s="114"/>
      <c r="F107" s="49"/>
      <c r="G107" s="89">
        <f>SUM(G109:G112)</f>
        <v>6522960.919999999</v>
      </c>
      <c r="H107" s="89"/>
      <c r="I107" s="87"/>
      <c r="J107" s="89">
        <f>SUM(J108:J112)</f>
        <v>9807944</v>
      </c>
      <c r="K107" s="25"/>
      <c r="L107" s="48"/>
      <c r="O107" s="16"/>
    </row>
    <row r="108" spans="1:15" s="15" customFormat="1" ht="15.75" customHeight="1">
      <c r="A108" s="18"/>
      <c r="B108" s="112" t="s">
        <v>70</v>
      </c>
      <c r="C108" s="112"/>
      <c r="D108" s="112"/>
      <c r="E108" s="112"/>
      <c r="F108" s="50"/>
      <c r="G108" s="85"/>
      <c r="H108" s="87"/>
      <c r="I108" s="87"/>
      <c r="J108" s="87"/>
      <c r="K108" s="22"/>
      <c r="L108" s="48"/>
      <c r="O108" s="16"/>
    </row>
    <row r="109" spans="1:15" s="15" customFormat="1" ht="15.75" customHeight="1">
      <c r="A109" s="18"/>
      <c r="B109" s="19"/>
      <c r="C109" s="112" t="s">
        <v>71</v>
      </c>
      <c r="D109" s="112"/>
      <c r="E109" s="112"/>
      <c r="F109" s="46"/>
      <c r="G109" s="50"/>
      <c r="H109" s="90"/>
      <c r="I109" s="90"/>
      <c r="J109" s="95">
        <v>0</v>
      </c>
      <c r="K109" s="35"/>
      <c r="L109" s="48"/>
      <c r="O109" s="16"/>
    </row>
    <row r="110" spans="1:15" s="15" customFormat="1" ht="15.75" customHeight="1">
      <c r="A110" s="18"/>
      <c r="B110" s="19"/>
      <c r="C110" s="112" t="s">
        <v>72</v>
      </c>
      <c r="D110" s="112"/>
      <c r="E110" s="112"/>
      <c r="F110" s="46"/>
      <c r="G110" s="90"/>
      <c r="H110" s="90"/>
      <c r="I110" s="90"/>
      <c r="J110" s="90"/>
      <c r="K110" s="26"/>
      <c r="L110" s="48"/>
      <c r="O110" s="16"/>
    </row>
    <row r="111" spans="1:15" s="15" customFormat="1" ht="15" customHeight="1">
      <c r="A111" s="18"/>
      <c r="B111" s="19"/>
      <c r="C111" s="117" t="s">
        <v>73</v>
      </c>
      <c r="D111" s="117"/>
      <c r="E111" s="117"/>
      <c r="F111" s="46"/>
      <c r="G111" s="99"/>
      <c r="H111" s="90"/>
      <c r="I111" s="90"/>
      <c r="J111" s="92">
        <v>0</v>
      </c>
      <c r="K111" s="30"/>
      <c r="L111" s="48"/>
      <c r="O111" s="16"/>
    </row>
    <row r="112" spans="1:15" s="15" customFormat="1" ht="15.75" customHeight="1">
      <c r="A112" s="18"/>
      <c r="B112" s="19"/>
      <c r="C112" s="112" t="s">
        <v>74</v>
      </c>
      <c r="D112" s="112"/>
      <c r="E112" s="112"/>
      <c r="F112" s="50"/>
      <c r="G112" s="92">
        <f>SUM(F113:F120)</f>
        <v>6522960.919999999</v>
      </c>
      <c r="H112" s="90"/>
      <c r="I112" s="90"/>
      <c r="J112" s="92">
        <v>9807944</v>
      </c>
      <c r="K112" s="30"/>
      <c r="L112" s="48"/>
      <c r="O112" s="16"/>
    </row>
    <row r="113" spans="1:15" s="15" customFormat="1" ht="15.75" hidden="1" customHeight="1">
      <c r="A113" s="18"/>
      <c r="B113" s="19"/>
      <c r="C113" s="112" t="s">
        <v>75</v>
      </c>
      <c r="D113" s="112"/>
      <c r="E113" s="112"/>
      <c r="F113" s="51">
        <f>+'[1]EDO CAMBIOS SITUACION FIN'!J30</f>
        <v>5953895.7199999988</v>
      </c>
      <c r="G113" s="90"/>
      <c r="H113" s="90"/>
      <c r="I113" s="85"/>
      <c r="J113" s="90"/>
      <c r="K113" s="26"/>
      <c r="L113" s="48"/>
      <c r="O113" s="16"/>
    </row>
    <row r="114" spans="1:15" s="15" customFormat="1" ht="15.75" hidden="1" customHeight="1">
      <c r="A114" s="18"/>
      <c r="B114" s="19"/>
      <c r="C114" s="112" t="s">
        <v>76</v>
      </c>
      <c r="D114" s="112"/>
      <c r="E114" s="112"/>
      <c r="G114" s="90"/>
      <c r="H114" s="90"/>
      <c r="I114" s="95"/>
      <c r="J114" s="90"/>
      <c r="K114" s="26"/>
      <c r="L114" s="48"/>
      <c r="O114" s="16"/>
    </row>
    <row r="115" spans="1:15" s="15" customFormat="1" ht="15.75" hidden="1" customHeight="1">
      <c r="A115" s="18"/>
      <c r="B115" s="19"/>
      <c r="C115" s="112" t="s">
        <v>77</v>
      </c>
      <c r="D115" s="112"/>
      <c r="E115" s="112"/>
      <c r="F115" s="52"/>
      <c r="G115" s="90"/>
      <c r="H115" s="90"/>
      <c r="I115" s="95"/>
      <c r="J115" s="90"/>
      <c r="K115" s="26"/>
      <c r="L115" s="48"/>
      <c r="O115" s="16"/>
    </row>
    <row r="116" spans="1:15" s="15" customFormat="1" ht="15.75" hidden="1" customHeight="1">
      <c r="A116" s="18"/>
      <c r="B116" s="19"/>
      <c r="C116" s="112" t="s">
        <v>78</v>
      </c>
      <c r="D116" s="112"/>
      <c r="E116" s="112"/>
      <c r="F116" s="52"/>
      <c r="G116" s="90"/>
      <c r="H116" s="90"/>
      <c r="I116" s="85"/>
      <c r="J116" s="90"/>
      <c r="K116" s="26"/>
      <c r="L116" s="48"/>
      <c r="O116" s="16"/>
    </row>
    <row r="117" spans="1:15" s="15" customFormat="1" ht="15.75" hidden="1" customHeight="1">
      <c r="A117" s="18"/>
      <c r="B117" s="19"/>
      <c r="C117" s="112" t="s">
        <v>79</v>
      </c>
      <c r="D117" s="112"/>
      <c r="E117" s="112"/>
      <c r="F117" s="32">
        <f>+'[1]EDO CAMBIOS SITUACION FIN'!J37</f>
        <v>569065.20000000007</v>
      </c>
      <c r="G117" s="90"/>
      <c r="H117" s="90"/>
      <c r="I117" s="98"/>
      <c r="J117" s="90"/>
      <c r="K117" s="26"/>
      <c r="L117" s="48"/>
      <c r="O117" s="16"/>
    </row>
    <row r="118" spans="1:15" s="15" customFormat="1" ht="15.75" hidden="1" customHeight="1">
      <c r="A118" s="18"/>
      <c r="B118" s="19"/>
      <c r="C118" s="112" t="s">
        <v>80</v>
      </c>
      <c r="D118" s="112"/>
      <c r="E118" s="112"/>
      <c r="F118" s="53"/>
      <c r="G118" s="90"/>
      <c r="H118" s="90"/>
      <c r="I118" s="85"/>
      <c r="J118" s="90"/>
      <c r="K118" s="26"/>
      <c r="L118" s="48"/>
      <c r="O118" s="16"/>
    </row>
    <row r="119" spans="1:15" s="15" customFormat="1" ht="15.75" hidden="1" customHeight="1">
      <c r="A119" s="18"/>
      <c r="B119" s="19"/>
      <c r="C119" s="112" t="s">
        <v>81</v>
      </c>
      <c r="D119" s="112"/>
      <c r="E119" s="112"/>
      <c r="F119" s="54"/>
      <c r="G119" s="90"/>
      <c r="H119" s="90"/>
      <c r="I119" s="95"/>
      <c r="J119" s="90"/>
      <c r="K119" s="26"/>
      <c r="L119" s="48"/>
      <c r="O119" s="16"/>
    </row>
    <row r="120" spans="1:15" s="15" customFormat="1" ht="15.75" hidden="1" customHeight="1">
      <c r="A120" s="18"/>
      <c r="B120" s="19"/>
      <c r="C120" s="112" t="s">
        <v>82</v>
      </c>
      <c r="D120" s="112"/>
      <c r="E120" s="112"/>
      <c r="F120" s="50">
        <f>+'[1]ESTADO SITUACION FIN'!W32</f>
        <v>0</v>
      </c>
      <c r="G120" s="90"/>
      <c r="H120" s="90"/>
      <c r="I120" s="90"/>
      <c r="J120" s="90"/>
      <c r="K120" s="26"/>
      <c r="L120" s="48"/>
      <c r="O120" s="16"/>
    </row>
    <row r="121" spans="1:15" s="15" customFormat="1" ht="19.5" customHeight="1">
      <c r="A121" s="18"/>
      <c r="B121" s="19"/>
      <c r="C121" s="112"/>
      <c r="D121" s="112"/>
      <c r="E121" s="112"/>
      <c r="F121" s="37"/>
      <c r="G121" s="90"/>
      <c r="H121" s="90"/>
      <c r="I121" s="90"/>
      <c r="J121" s="90"/>
      <c r="K121" s="26"/>
      <c r="L121" s="48"/>
      <c r="O121" s="16"/>
    </row>
    <row r="122" spans="1:15" s="15" customFormat="1" ht="16.5" customHeight="1">
      <c r="A122" s="113" t="s">
        <v>28</v>
      </c>
      <c r="B122" s="114"/>
      <c r="C122" s="114"/>
      <c r="D122" s="114"/>
      <c r="E122" s="114"/>
      <c r="F122" s="29"/>
      <c r="G122" s="92">
        <f>SUM(G123:G127)</f>
        <v>17413742.1399999</v>
      </c>
      <c r="H122" s="92"/>
      <c r="I122" s="90"/>
      <c r="J122" s="92">
        <f>SUM(J123:J127)-1</f>
        <v>115952865</v>
      </c>
      <c r="K122" s="30"/>
      <c r="L122" s="1"/>
      <c r="O122" s="16"/>
    </row>
    <row r="123" spans="1:15" s="15" customFormat="1" ht="15.75" customHeight="1">
      <c r="A123" s="18"/>
      <c r="B123" s="112" t="s">
        <v>83</v>
      </c>
      <c r="C123" s="112"/>
      <c r="D123" s="112"/>
      <c r="E123" s="112"/>
      <c r="F123" s="37"/>
      <c r="G123" s="90"/>
      <c r="H123" s="90"/>
      <c r="I123" s="90"/>
      <c r="J123" s="95"/>
      <c r="K123" s="35"/>
      <c r="L123" s="1"/>
      <c r="O123" s="16"/>
    </row>
    <row r="124" spans="1:15" s="15" customFormat="1" ht="15.75" customHeight="1">
      <c r="A124" s="18"/>
      <c r="B124" s="19"/>
      <c r="C124" s="112" t="s">
        <v>71</v>
      </c>
      <c r="D124" s="112"/>
      <c r="E124" s="112"/>
      <c r="F124" s="55"/>
      <c r="G124" s="100">
        <f>-'[1]ESTADO SITUACION FIN'!W31</f>
        <v>0</v>
      </c>
      <c r="H124" s="92"/>
      <c r="I124" s="90"/>
      <c r="J124" s="100">
        <v>14672091</v>
      </c>
      <c r="K124" s="56"/>
      <c r="L124" s="48"/>
      <c r="O124" s="16"/>
    </row>
    <row r="125" spans="1:15" s="15" customFormat="1" ht="15.75" customHeight="1">
      <c r="A125" s="18" t="s">
        <v>68</v>
      </c>
      <c r="B125" s="19"/>
      <c r="C125" s="112" t="s">
        <v>72</v>
      </c>
      <c r="D125" s="112"/>
      <c r="E125" s="112"/>
      <c r="F125" s="37"/>
      <c r="G125" s="100">
        <f>'[1]ESTADO SITUACION FIN'!Y69</f>
        <v>0</v>
      </c>
      <c r="H125" s="98"/>
      <c r="I125" s="90"/>
      <c r="J125" s="101"/>
      <c r="K125" s="35"/>
      <c r="L125" s="48"/>
      <c r="O125" s="16"/>
    </row>
    <row r="126" spans="1:15" s="15" customFormat="1" ht="15.75" customHeight="1">
      <c r="A126" s="18"/>
      <c r="B126" s="19"/>
      <c r="C126" s="117" t="s">
        <v>73</v>
      </c>
      <c r="D126" s="117"/>
      <c r="E126" s="117"/>
      <c r="F126" s="37"/>
      <c r="G126" s="100">
        <f>-'[1]ESTADO SITUACION FIN'!Y54</f>
        <v>336337.66999989748</v>
      </c>
      <c r="H126" s="98"/>
      <c r="I126" s="90"/>
      <c r="J126" s="100">
        <v>78970273</v>
      </c>
      <c r="K126" s="56"/>
      <c r="L126" s="48"/>
      <c r="O126" s="16"/>
    </row>
    <row r="127" spans="1:15" s="15" customFormat="1" ht="15.75" customHeight="1">
      <c r="A127" s="18"/>
      <c r="B127" s="19"/>
      <c r="C127" s="112" t="s">
        <v>84</v>
      </c>
      <c r="D127" s="112"/>
      <c r="E127" s="112"/>
      <c r="F127" s="37"/>
      <c r="G127" s="101">
        <f>SUM(F128:F135)</f>
        <v>17077404.470000003</v>
      </c>
      <c r="H127" s="102"/>
      <c r="I127" s="87"/>
      <c r="J127" s="101">
        <v>22310502</v>
      </c>
      <c r="K127" s="57"/>
      <c r="L127" s="58"/>
      <c r="O127" s="16"/>
    </row>
    <row r="128" spans="1:15" s="15" customFormat="1" ht="15.75" hidden="1" customHeight="1">
      <c r="A128" s="18"/>
      <c r="B128" s="19"/>
      <c r="C128" s="112" t="s">
        <v>75</v>
      </c>
      <c r="D128" s="112"/>
      <c r="E128" s="112"/>
      <c r="F128" s="59"/>
      <c r="G128" s="99"/>
      <c r="H128" s="103"/>
      <c r="I128" s="95"/>
      <c r="J128" s="102"/>
      <c r="K128" s="57"/>
      <c r="L128" s="58"/>
      <c r="O128" s="16"/>
    </row>
    <row r="129" spans="1:15" s="15" customFormat="1" ht="15.75" hidden="1" customHeight="1">
      <c r="A129" s="18"/>
      <c r="B129" s="19"/>
      <c r="C129" s="112" t="s">
        <v>85</v>
      </c>
      <c r="D129" s="112"/>
      <c r="E129" s="112"/>
      <c r="F129" s="51">
        <f>+'[1]EDO CAMBIOS SITUACION FIN'!L32</f>
        <v>3852120.2999999989</v>
      </c>
      <c r="G129" s="50">
        <v>0</v>
      </c>
      <c r="H129" s="103"/>
      <c r="I129" s="90"/>
      <c r="J129" s="102"/>
      <c r="K129" s="57"/>
      <c r="L129" s="58"/>
      <c r="O129" s="16"/>
    </row>
    <row r="130" spans="1:15" s="15" customFormat="1" ht="15.75" hidden="1" customHeight="1">
      <c r="A130" s="60" t="s">
        <v>68</v>
      </c>
      <c r="B130" s="36"/>
      <c r="C130" s="112" t="s">
        <v>79</v>
      </c>
      <c r="D130" s="112"/>
      <c r="E130" s="112"/>
      <c r="G130" s="99"/>
      <c r="H130" s="90"/>
      <c r="I130" s="95"/>
      <c r="J130" s="87"/>
      <c r="K130" s="22"/>
      <c r="L130" s="48"/>
      <c r="O130" s="16"/>
    </row>
    <row r="131" spans="1:15" s="15" customFormat="1" ht="15.75" hidden="1" customHeight="1">
      <c r="A131" s="60"/>
      <c r="B131" s="36"/>
      <c r="C131" s="112" t="s">
        <v>77</v>
      </c>
      <c r="D131" s="112"/>
      <c r="E131" s="112"/>
      <c r="F131" s="59">
        <f>-'[1]ESTADO SITUACION FIN'!W30</f>
        <v>0</v>
      </c>
      <c r="G131" s="99"/>
      <c r="H131" s="90"/>
      <c r="I131" s="90"/>
      <c r="J131" s="87"/>
      <c r="K131" s="22"/>
      <c r="L131" s="48"/>
      <c r="O131" s="16"/>
    </row>
    <row r="132" spans="1:15" s="15" customFormat="1" ht="15.75" hidden="1" customHeight="1">
      <c r="A132" s="60"/>
      <c r="B132" s="36"/>
      <c r="C132" s="112" t="s">
        <v>78</v>
      </c>
      <c r="D132" s="112"/>
      <c r="E132" s="112"/>
      <c r="F132" s="51">
        <f>+'[1]EDO CAMBIOS SITUACION FIN'!L36</f>
        <v>13223007.800000001</v>
      </c>
      <c r="G132" s="99"/>
      <c r="H132" s="90"/>
      <c r="I132" s="95"/>
      <c r="J132" s="87"/>
      <c r="K132" s="22"/>
      <c r="L132" s="48"/>
      <c r="O132" s="16"/>
    </row>
    <row r="133" spans="1:15" s="15" customFormat="1" ht="15.75" hidden="1" customHeight="1">
      <c r="A133" s="60"/>
      <c r="B133" s="36"/>
      <c r="C133" s="112" t="s">
        <v>80</v>
      </c>
      <c r="D133" s="112"/>
      <c r="E133" s="112"/>
      <c r="F133" s="59">
        <f>+'[1]EDO CAMBIOS SITUACION FIN'!L41</f>
        <v>2276.3699999999953</v>
      </c>
      <c r="G133" s="99"/>
      <c r="H133" s="90"/>
      <c r="I133" s="95"/>
      <c r="J133" s="87"/>
      <c r="K133" s="22"/>
      <c r="L133" s="48"/>
      <c r="O133" s="16"/>
    </row>
    <row r="134" spans="1:15" s="15" customFormat="1" ht="15.75" hidden="1" customHeight="1">
      <c r="A134" s="60"/>
      <c r="B134" s="36"/>
      <c r="C134" s="112" t="s">
        <v>66</v>
      </c>
      <c r="D134" s="112"/>
      <c r="E134" s="112"/>
      <c r="F134" s="61">
        <v>0</v>
      </c>
      <c r="G134" s="99"/>
      <c r="H134" s="90"/>
      <c r="I134" s="95"/>
      <c r="J134" s="87"/>
      <c r="K134" s="22"/>
      <c r="L134" s="48"/>
      <c r="O134" s="16"/>
    </row>
    <row r="135" spans="1:15" s="15" customFormat="1" ht="15.75" hidden="1" customHeight="1">
      <c r="A135" s="60"/>
      <c r="B135" s="36"/>
      <c r="C135" s="112" t="s">
        <v>86</v>
      </c>
      <c r="D135" s="112"/>
      <c r="E135" s="112"/>
      <c r="F135" s="42">
        <v>0</v>
      </c>
      <c r="G135" s="50"/>
      <c r="H135" s="90"/>
      <c r="I135" s="85"/>
      <c r="J135" s="87"/>
      <c r="K135" s="22"/>
      <c r="L135" s="48"/>
      <c r="O135" s="16"/>
    </row>
    <row r="136" spans="1:15" s="15" customFormat="1" ht="15.75" customHeight="1">
      <c r="A136" s="113" t="s">
        <v>87</v>
      </c>
      <c r="B136" s="114"/>
      <c r="C136" s="114"/>
      <c r="D136" s="114"/>
      <c r="E136" s="114"/>
      <c r="F136" s="50"/>
      <c r="G136" s="92">
        <f>+G107-G122</f>
        <v>-10890781.219999902</v>
      </c>
      <c r="H136" s="92">
        <f>+H107-H122</f>
        <v>0</v>
      </c>
      <c r="I136" s="92">
        <f>+I107-I122</f>
        <v>0</v>
      </c>
      <c r="J136" s="92">
        <f>+J107-J122</f>
        <v>-106144921</v>
      </c>
      <c r="K136" s="25"/>
      <c r="L136" s="48"/>
      <c r="O136" s="16"/>
    </row>
    <row r="137" spans="1:15" s="15" customFormat="1" ht="7.5" customHeight="1">
      <c r="A137" s="31"/>
      <c r="B137" s="12"/>
      <c r="C137" s="12"/>
      <c r="D137" s="12"/>
      <c r="E137" s="12"/>
      <c r="F137" s="29"/>
      <c r="G137" s="90"/>
      <c r="H137" s="87"/>
      <c r="I137" s="87"/>
      <c r="J137" s="87"/>
      <c r="K137" s="22"/>
      <c r="L137" s="48"/>
      <c r="O137" s="16"/>
    </row>
    <row r="138" spans="1:15" s="15" customFormat="1" ht="15.75" customHeight="1">
      <c r="A138" s="115" t="s">
        <v>88</v>
      </c>
      <c r="B138" s="116"/>
      <c r="C138" s="116"/>
      <c r="D138" s="116"/>
      <c r="E138" s="116"/>
      <c r="F138" s="62"/>
      <c r="G138" s="87">
        <f>+G76+G104+G136</f>
        <v>72916789.280000091</v>
      </c>
      <c r="H138" s="87">
        <f>+H76+H136+H104</f>
        <v>0</v>
      </c>
      <c r="I138" s="87">
        <f>+I76+I136+I104</f>
        <v>0</v>
      </c>
      <c r="J138" s="87">
        <f>+J76+J104+J136</f>
        <v>58356559.360000014</v>
      </c>
      <c r="K138" s="22"/>
      <c r="L138" s="48"/>
      <c r="M138" s="42"/>
      <c r="N138" s="63"/>
      <c r="O138" s="16"/>
    </row>
    <row r="139" spans="1:15" s="15" customFormat="1" ht="9.75" customHeight="1">
      <c r="A139" s="18"/>
      <c r="B139" s="13"/>
      <c r="C139" s="13"/>
      <c r="D139" s="13"/>
      <c r="E139" s="13"/>
      <c r="F139" s="64"/>
      <c r="G139" s="87"/>
      <c r="H139" s="87"/>
      <c r="I139" s="85"/>
      <c r="J139" s="85"/>
      <c r="K139" s="14"/>
      <c r="L139" s="48"/>
      <c r="O139" s="16"/>
    </row>
    <row r="140" spans="1:15" s="15" customFormat="1" ht="15.75" customHeight="1">
      <c r="A140" s="115" t="s">
        <v>89</v>
      </c>
      <c r="B140" s="116"/>
      <c r="C140" s="116"/>
      <c r="D140" s="116"/>
      <c r="E140" s="116"/>
      <c r="F140" s="65"/>
      <c r="G140" s="87">
        <f>+'[1]ESTADO SITUACION FIN'!I17</f>
        <v>241699513.88</v>
      </c>
      <c r="H140" s="87"/>
      <c r="I140" s="85"/>
      <c r="J140" s="87">
        <v>124475883</v>
      </c>
      <c r="K140" s="22"/>
      <c r="L140" s="58"/>
      <c r="O140" s="16"/>
    </row>
    <row r="141" spans="1:15" s="15" customFormat="1" ht="15.75" customHeight="1">
      <c r="A141" s="115" t="s">
        <v>90</v>
      </c>
      <c r="B141" s="116"/>
      <c r="C141" s="116"/>
      <c r="D141" s="116"/>
      <c r="E141" s="116"/>
      <c r="F141" s="66"/>
      <c r="G141" s="104">
        <f>+G138+G140+0.5</f>
        <v>314616303.66000009</v>
      </c>
      <c r="H141" s="104"/>
      <c r="I141" s="105"/>
      <c r="J141" s="104">
        <f>+J138+J140</f>
        <v>182832442.36000001</v>
      </c>
      <c r="K141" s="67"/>
      <c r="L141" s="48"/>
      <c r="O141" s="16"/>
    </row>
    <row r="142" spans="1:15" s="15" customFormat="1" ht="20.25" customHeight="1" thickBot="1">
      <c r="A142" s="68"/>
      <c r="B142" s="69"/>
      <c r="C142" s="70"/>
      <c r="D142" s="70"/>
      <c r="E142" s="71"/>
      <c r="F142" s="72">
        <f>+G141-G142</f>
        <v>72916789.780000091</v>
      </c>
      <c r="G142" s="73">
        <v>241699513.88</v>
      </c>
      <c r="H142" s="73"/>
      <c r="I142" s="74"/>
      <c r="J142" s="75"/>
      <c r="K142" s="76"/>
      <c r="L142" s="48"/>
      <c r="O142" s="16"/>
    </row>
    <row r="143" spans="1:15" ht="10.5" customHeight="1" thickTop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5" ht="12.75" customHeight="1">
      <c r="A144" s="106" t="s">
        <v>91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77"/>
      <c r="L144" s="78"/>
      <c r="M144" s="78"/>
    </row>
    <row r="145" spans="1:12" ht="12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79"/>
      <c r="K145" s="79"/>
      <c r="L145" s="1"/>
    </row>
    <row r="146" spans="1:12" ht="14.25">
      <c r="A146" s="27"/>
      <c r="B146" s="27"/>
      <c r="C146" s="27"/>
      <c r="D146" s="27"/>
      <c r="E146" s="27"/>
      <c r="F146" s="27"/>
      <c r="G146" s="80"/>
      <c r="H146" s="27"/>
      <c r="I146" s="27"/>
      <c r="J146" s="79"/>
      <c r="K146" s="79"/>
      <c r="L146" s="1"/>
    </row>
    <row r="147" spans="1:12" ht="14.25">
      <c r="A147" s="27"/>
      <c r="B147" s="27"/>
      <c r="C147" s="27"/>
      <c r="D147" s="27"/>
      <c r="E147" s="27"/>
      <c r="F147" s="27"/>
      <c r="G147" s="27"/>
      <c r="H147" s="27"/>
      <c r="I147" s="27"/>
      <c r="J147" s="79"/>
      <c r="K147" s="79"/>
      <c r="L147" s="1"/>
    </row>
    <row r="148" spans="1:12" ht="14.25">
      <c r="A148" s="27"/>
      <c r="B148" s="27"/>
      <c r="C148" s="27"/>
      <c r="D148" s="27"/>
      <c r="E148" s="27"/>
      <c r="F148" s="27"/>
      <c r="G148" s="27"/>
      <c r="H148" s="27"/>
      <c r="I148" s="27"/>
      <c r="J148" s="79"/>
      <c r="K148" s="79"/>
      <c r="L148" s="1"/>
    </row>
    <row r="149" spans="1:12" ht="15">
      <c r="A149" s="107" t="s">
        <v>92</v>
      </c>
      <c r="B149" s="107"/>
      <c r="C149" s="107"/>
      <c r="D149" s="107"/>
      <c r="E149" s="107" t="s">
        <v>93</v>
      </c>
      <c r="F149" s="107"/>
      <c r="G149" s="108" t="s">
        <v>94</v>
      </c>
      <c r="H149" s="108"/>
      <c r="I149" s="108"/>
      <c r="J149" s="108"/>
      <c r="K149" s="81"/>
    </row>
    <row r="150" spans="1:12" ht="15.75" thickBot="1">
      <c r="A150" s="109" t="s">
        <v>95</v>
      </c>
      <c r="B150" s="109"/>
      <c r="C150" s="109"/>
      <c r="D150" s="109"/>
      <c r="E150" s="110" t="s">
        <v>96</v>
      </c>
      <c r="F150" s="110"/>
      <c r="G150" s="111" t="s">
        <v>97</v>
      </c>
      <c r="H150" s="111"/>
      <c r="I150" s="111"/>
      <c r="J150" s="111"/>
      <c r="K150" s="81"/>
    </row>
    <row r="151" spans="1:12" ht="6" customHeight="1" thickTop="1">
      <c r="A151" s="82"/>
      <c r="B151" s="82"/>
      <c r="C151" s="82"/>
      <c r="D151" s="82"/>
      <c r="E151" s="82"/>
      <c r="F151" s="82"/>
      <c r="G151" s="82"/>
      <c r="H151" s="82"/>
      <c r="I151" s="83"/>
      <c r="J151" s="83"/>
      <c r="K151" s="84"/>
    </row>
  </sheetData>
  <mergeCells count="109">
    <mergeCell ref="C41:E41"/>
    <mergeCell ref="C42:E42"/>
    <mergeCell ref="C43:E43"/>
    <mergeCell ref="C44:E44"/>
    <mergeCell ref="C45:E45"/>
    <mergeCell ref="C46:E46"/>
    <mergeCell ref="A33:J33"/>
    <mergeCell ref="A35:K35"/>
    <mergeCell ref="A36:K36"/>
    <mergeCell ref="A37:K37"/>
    <mergeCell ref="A39:E39"/>
    <mergeCell ref="A40:E40"/>
    <mergeCell ref="A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A52:E52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A79:E79"/>
    <mergeCell ref="B80:B81"/>
    <mergeCell ref="C80:E80"/>
    <mergeCell ref="C81:E81"/>
    <mergeCell ref="C82:E82"/>
    <mergeCell ref="C83:E83"/>
    <mergeCell ref="C71:E71"/>
    <mergeCell ref="C72:E72"/>
    <mergeCell ref="C73:E73"/>
    <mergeCell ref="C74:E74"/>
    <mergeCell ref="A76:E76"/>
    <mergeCell ref="A78:E78"/>
    <mergeCell ref="A91:E91"/>
    <mergeCell ref="C92:E92"/>
    <mergeCell ref="C93:E93"/>
    <mergeCell ref="C94:E94"/>
    <mergeCell ref="C95:E95"/>
    <mergeCell ref="C96:E96"/>
    <mergeCell ref="C84:E84"/>
    <mergeCell ref="C85:E85"/>
    <mergeCell ref="C86:E86"/>
    <mergeCell ref="C87:E87"/>
    <mergeCell ref="C88:E88"/>
    <mergeCell ref="C89:E89"/>
    <mergeCell ref="A104:E104"/>
    <mergeCell ref="A105:E105"/>
    <mergeCell ref="A106:E106"/>
    <mergeCell ref="A107:E107"/>
    <mergeCell ref="B108:E108"/>
    <mergeCell ref="C109:E109"/>
    <mergeCell ref="C97:E97"/>
    <mergeCell ref="C98:E98"/>
    <mergeCell ref="C99:E99"/>
    <mergeCell ref="C100:E100"/>
    <mergeCell ref="C101:E101"/>
    <mergeCell ref="C102:E102"/>
    <mergeCell ref="C116:E116"/>
    <mergeCell ref="C117:E117"/>
    <mergeCell ref="C118:E118"/>
    <mergeCell ref="C119:E119"/>
    <mergeCell ref="C120:E120"/>
    <mergeCell ref="C121:E121"/>
    <mergeCell ref="C110:E110"/>
    <mergeCell ref="C111:E111"/>
    <mergeCell ref="C112:E112"/>
    <mergeCell ref="C113:E113"/>
    <mergeCell ref="C114:E114"/>
    <mergeCell ref="C115:E115"/>
    <mergeCell ref="C128:E128"/>
    <mergeCell ref="C129:E129"/>
    <mergeCell ref="C130:E130"/>
    <mergeCell ref="C131:E131"/>
    <mergeCell ref="C132:E132"/>
    <mergeCell ref="C133:E133"/>
    <mergeCell ref="A122:E122"/>
    <mergeCell ref="B123:E123"/>
    <mergeCell ref="C124:E124"/>
    <mergeCell ref="C125:E125"/>
    <mergeCell ref="C126:E126"/>
    <mergeCell ref="C127:E127"/>
    <mergeCell ref="A144:J144"/>
    <mergeCell ref="A149:D149"/>
    <mergeCell ref="E149:F149"/>
    <mergeCell ref="G149:J149"/>
    <mergeCell ref="A150:D150"/>
    <mergeCell ref="E150:F150"/>
    <mergeCell ref="G150:J150"/>
    <mergeCell ref="C134:E134"/>
    <mergeCell ref="C135:E135"/>
    <mergeCell ref="A136:E136"/>
    <mergeCell ref="A138:E138"/>
    <mergeCell ref="A140:E140"/>
    <mergeCell ref="A141:E141"/>
  </mergeCells>
  <printOptions horizontalCentered="1"/>
  <pageMargins left="0.43307086614173229" right="0.43307086614173229" top="1.7716535433070868" bottom="0.74803149606299213" header="0.19685039370078741" footer="0.31496062992125984"/>
  <pageSetup scale="48" orientation="portrait" r:id="rId1"/>
  <headerFooter scaleWithDoc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 EFECTIVO</vt:lpstr>
      <vt:lpstr>'FLUJO EFECTIVO'!Área_de_impresión</vt:lpstr>
      <vt:lpstr>'FLUJO EFECTIVO'!Títulos_a_imprimir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contable3</dc:creator>
  <cp:lastModifiedBy>Coordinador Cuenta Publica</cp:lastModifiedBy>
  <cp:lastPrinted>2023-04-25T19:17:07Z</cp:lastPrinted>
  <dcterms:created xsi:type="dcterms:W3CDTF">2023-04-24T19:17:13Z</dcterms:created>
  <dcterms:modified xsi:type="dcterms:W3CDTF">2023-04-25T19:17:16Z</dcterms:modified>
</cp:coreProperties>
</file>